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90" windowHeight="11265" activeTab="0"/>
  </bookViews>
  <sheets>
    <sheet name="Реестр" sheetId="1" r:id="rId1"/>
    <sheet name="СВЕДЕНИЯ" sheetId="2" r:id="rId2"/>
    <sheet name="список ДЦП НВ района" sheetId="3" r:id="rId3"/>
    <sheet name="Лист1" sheetId="4" r:id="rId4"/>
  </sheets>
  <definedNames>
    <definedName name="_xlnm.Print_Titles" localSheetId="0">'Реестр'!$3:$8</definedName>
    <definedName name="_xlnm.Print_Titles" localSheetId="1">'СВЕДЕНИЯ'!$3:$7</definedName>
    <definedName name="_xlnm.Print_Area" localSheetId="0">'Реестр'!$A$1:$S$263</definedName>
    <definedName name="_xlnm.Print_Area" localSheetId="1">'СВЕДЕНИЯ'!$A$1:$T$143</definedName>
    <definedName name="_xlnm.Print_Area" localSheetId="2">'список ДЦП НВ района'!$A$1:$C$62</definedName>
  </definedNames>
  <calcPr fullCalcOnLoad="1"/>
</workbook>
</file>

<file path=xl/sharedStrings.xml><?xml version="1.0" encoding="utf-8"?>
<sst xmlns="http://schemas.openxmlformats.org/spreadsheetml/2006/main" count="571" uniqueCount="314">
  <si>
    <t>N п/п</t>
  </si>
  <si>
    <t xml:space="preserve">Наименование программы </t>
  </si>
  <si>
    <t xml:space="preserve"> бюджет автономного округа </t>
  </si>
  <si>
    <t>бюджет района</t>
  </si>
  <si>
    <t>внебюджетные источники</t>
  </si>
  <si>
    <t>2009-2012</t>
  </si>
  <si>
    <t>годы реализации программы</t>
  </si>
  <si>
    <t>общий объем</t>
  </si>
  <si>
    <t>объем финансирования программы (тыс. рублей):</t>
  </si>
  <si>
    <t>цель программы</t>
  </si>
  <si>
    <t>сроки реализации программы</t>
  </si>
  <si>
    <t>Управление по вопросам социальной сферы</t>
  </si>
  <si>
    <t>Отдел местной промышленности и сельского хозяйства</t>
  </si>
  <si>
    <t>Реализация приоритетного национального проекта "Развитие агропромышленного комплекса" на территории района; поддержка подотраслей агропромышленного комплекса района; поддержка иных мероприятий в области агропромышленного комплекса.</t>
  </si>
  <si>
    <t>Управление по делам гражданской обороны и чрезвычайным ситуациям</t>
  </si>
  <si>
    <t xml:space="preserve">Достижение стратегических целей государственной и региональной политики в области культуры. Сохранение и развитие культурного и духовного потенциала района, как основы его целостности, устойчивости и динамичного развития, гармонизации культурной жизни района. </t>
  </si>
  <si>
    <t xml:space="preserve"> </t>
  </si>
  <si>
    <t>2011-2012</t>
  </si>
  <si>
    <t>Инженерная подготовка новых строительных площадок и реконструкция инженерных сетей на площадках, сокращения сроков строи-тельства, повышение инвестиционной привлекательности земельных участков, удешевление строительства жилых поме-щений для льготных категорий граждан; развитие и модернизация инфраструкту-ры.</t>
  </si>
  <si>
    <t>2010-2020</t>
  </si>
  <si>
    <t>Снижнение расходов на энергоснабжение объектов за счет рационального использования всех энергетических ресурсов и повышение эффективности их использования</t>
  </si>
  <si>
    <t>2011-2013</t>
  </si>
  <si>
    <t>Создание условий для беспрепятственного доступа инвалидов и других маломобильных групп населения к объектам социальной инфраструктуры района</t>
  </si>
  <si>
    <t>Сокращение уровня регистрируемой преступности через профилактику, раскрытие преступлений; сокращение количества преступлений, совершаемы несовершеннолетними и при их участии</t>
  </si>
  <si>
    <t>создание условий для повышения доступности качественного образования, соответствующего современным потребностям общества и каждого жителя района</t>
  </si>
  <si>
    <t>МУ "Центрнальная районная больница МО Нижневартовский район"</t>
  </si>
  <si>
    <t>реализация приоритетного национального проекта "Здоровье" и актуальных направлений развития здравоохранения района; современные методы противодейстия распространению социально значемых заболеваний, совершенствование их выявления и лечения</t>
  </si>
  <si>
    <t>2009-2013</t>
  </si>
  <si>
    <t>Обеспечение населения района чистой питьевой водой и защита природной воды от попадания в нее загрязняющих веществ при сбросе бытовых сточных вод в водные объекты</t>
  </si>
  <si>
    <t>Обеспечение надежного и бесперебойного электроснабжения потребителей района, со-хранение целостности и обеспечение разви-тия электрических сетей муниципального образования Нижневартовский район.</t>
  </si>
  <si>
    <t xml:space="preserve">Улучшение технического состояния много-квартирных домов, повышение их энергетической эффективности;
благоустройство дворовой территории.
</t>
  </si>
  <si>
    <t>Создание условий для устойчивого развития малого и среднего предпринимательства в районе,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предпринимательства.</t>
  </si>
  <si>
    <t>2012-2014</t>
  </si>
  <si>
    <t>создание в Нижневартовском районе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</si>
  <si>
    <t>номер, дата, наименование документа ее утвердившего (в том числе о внесении изменений)</t>
  </si>
  <si>
    <t>Ответственный исполнитель программы</t>
  </si>
  <si>
    <t>План</t>
  </si>
  <si>
    <t>Факт</t>
  </si>
  <si>
    <t>бюджеты поселений района</t>
  </si>
  <si>
    <t>федеральный бюджет</t>
  </si>
  <si>
    <t>Развитие и сохранение физической культуры и спорта, спортивной инфраструктуры, обеспечение комплексной безопасности и комфортных условий в учреждениях спорта в нижневартовском районе в 2009-2013 годах</t>
  </si>
  <si>
    <t>Управление культуры, отдел координации строительства</t>
  </si>
  <si>
    <t>"Повышение эффективности бюджетных расходов в Нижневартовском районе на период до 2013 года"</t>
  </si>
  <si>
    <t>Департамент финансов</t>
  </si>
  <si>
    <t>повышение эффективности функциониро-вания бюджетного сектора экономики района; создание условий для повышения эффективности деятельности публично-правовых образований района (органов местного самоуправления Нижневартовского района, городских и сельских поселений района) при выполнении муниципальных функций и оказании муниципальных услуг; обеспечение финансовой устойчивости и сбалансированности бюджета района, бюджетов городских и сельских поселений района в долгосрочной перспективе</t>
  </si>
  <si>
    <t>"Профилактика правонарушений и преступности в Нижневартовском районе на 2011-2013 годы"</t>
  </si>
  <si>
    <t>"Энергосбережение и повышение энергетической эффективности на территории муниципального образования Нижневартовский район на 2010-2020 годы"</t>
  </si>
  <si>
    <t>сохранение достигнутого за последние годы уровня социальной безопасности отдельных ка-тегорий граждан; создание условий для поддержания стабильного качества жизни пожилых людей, инвалидов, граждан других категорий путем оказания социальной помощи и социальной поддержки; создание благоприятных условий для реализации интеллектуальных, культурных, физкультурно-оздоровительных потребностей, повышения их роли в общественной жизни района</t>
  </si>
  <si>
    <t>повышение качества жизни населения рай-она, развитие экономической, социально-политической, культурной и духовной сфер жизни населения района, совершенствование системы муниципального управления на основе широкого внедрения и использования информационно-коммуникационных техно-логий</t>
  </si>
  <si>
    <t>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их ресурсной и производственной базы, сохранения и защиты их исконной среды обитания, традиционного образа жизни</t>
  </si>
  <si>
    <t>управление образования администрации района</t>
  </si>
  <si>
    <t>обеспечение безопасного  функционирования и развития системы отдыха, оздоровления, творческого досуга, занятости детей,  подростков и молодежи района. Формирование основ комплексного решения проблем организации детского отдыха, занятости</t>
  </si>
  <si>
    <t>2009-2014</t>
  </si>
  <si>
    <t xml:space="preserve">Обеспечение экологической безопасности на территории района; организация обращения с отходами на террито-рии района;
</t>
  </si>
  <si>
    <t>«Социальная поддержка населения на территории Нижневартовского района на 2012–2014 годы»</t>
  </si>
  <si>
    <t>«Социально-экономическое развитие коренных малочисленных народов Севера, проживающих в Нижневартовском районе, на 2012–2014 годы»</t>
  </si>
  <si>
    <t>«Обеспечение граждан жилыми помещениями на 2012–2013 годы и на период до 2015 года»</t>
  </si>
  <si>
    <t>служба по организации деятельности Антинаркотической комиссии Нижневартовского района</t>
  </si>
  <si>
    <t>формирование у населения потребности  в здоровом образе жизни на основании совершенствования социальной инфраструктуры; поэтапное сокращение масштабов незаконного потребления наркотических средств и психотропных веществ на территории района, распространения наркомании, раннего алкоголизма и связанных с этим правонарушений до уровня минимально опасного для общества</t>
  </si>
  <si>
    <t xml:space="preserve"> «Организация отдыха в каникулярное время, оздоровления, занятости детей и подростков Нижневартовского района на 2012−2014 годы»</t>
  </si>
  <si>
    <t>"Новая школа Югры" в Нижневартовском районе на 2011-2013 годы"</t>
  </si>
  <si>
    <t>управление ЖКХ, энергетики и строительства</t>
  </si>
  <si>
    <t>управление по физической культуре, спорту и молодежной политике, управление ЖКХ, энергетики и строительства</t>
  </si>
  <si>
    <t>Управление ЖКХ, энергетики и строительства</t>
  </si>
  <si>
    <t>"Поддержка малого и среднего предпринимательства в Нижневартовском районе на 2011-2013 годы"</t>
  </si>
  <si>
    <t>2012-2013</t>
  </si>
  <si>
    <t>повышение безопасности дорожного движения на территории района</t>
  </si>
  <si>
    <t xml:space="preserve"> «Информационное общество Нижневартовского района на 2012–2014 годы»</t>
  </si>
  <si>
    <t xml:space="preserve"> "Наш дом" в Нижневартовском районе на 2011-2013 годы"</t>
  </si>
  <si>
    <t>управление образования района, управление ЖКХ, энергетики и строительства</t>
  </si>
  <si>
    <t xml:space="preserve"> «Обеспечение экологической безопасности в Нижневартовском районе в 2012–2014 годах»</t>
  </si>
  <si>
    <t xml:space="preserve"> "Развитие физической культуры и спорта в Нижневартовском районе на 2009-2013 годы"</t>
  </si>
  <si>
    <t xml:space="preserve"> "Сохранение и развитие культуры и искусства Нижневартовского района на 2011-2013 годы"</t>
  </si>
  <si>
    <t xml:space="preserve"> "Формирование беспрепятственного доступа инвалидов и других маломобильных групп населения к объектам социальной инфраструктуры в Нижневартовском районе на 2011-2013 годы"</t>
  </si>
  <si>
    <t>"Чистая вода" на 2011-2013 годы</t>
  </si>
  <si>
    <t>"Современное здравоохранение Нижневартовского района на 2011-2013 годы"</t>
  </si>
  <si>
    <t xml:space="preserve"> "Профилактика экстремизма, гармонизация межэтнических и межкультурных отношений, укрепление толерантности в Нижневартовском районе на 2012-2014 годы"</t>
  </si>
  <si>
    <t xml:space="preserve"> «Комплексные меры профилактики наркомании и алкоголизма среди детей, подростков и молодежи на 2012–2014 годы»</t>
  </si>
  <si>
    <t>"Снижение рисков и последствий чрезвычайных ситуаций природного и техногенного характера на территории района на 2012-2015 годы"</t>
  </si>
  <si>
    <t>повышение защиты населения и территории района от узрог чрезвычайных ситуаций природного и техногенного характера</t>
  </si>
  <si>
    <t>2012-2015</t>
  </si>
  <si>
    <t>"Комплексные меры пожарной безопасности на объектах социального назначения и жилищного фонда в районе на 2013-2015 годы"</t>
  </si>
  <si>
    <t>2013-2015</t>
  </si>
  <si>
    <t xml:space="preserve">Уменьшение количества пожаров, материальных потерь и гибели людей на объектах социального назначения </t>
  </si>
  <si>
    <t>"Комплексная программа капитального строительства, реконструкции, капитального ремонта и подготовки объектов жилищно-коммунального хозяйства к работе в осенне-зимний период  на территории Нижневартовского района на 2009-2014 годы"</t>
  </si>
  <si>
    <t>"Повышение безопасности дорожного движения на территории Нижневартовского района на 2012-2015 годы"</t>
  </si>
  <si>
    <t>"Мероприятия в  области градостроительной деятельности Нижневартовского района на 2013-2015  годы"</t>
  </si>
  <si>
    <t>Управление  архитектуры и градостроительства</t>
  </si>
  <si>
    <t xml:space="preserve">Обеспечение устойчивого развития территории района на основе утвержденной градостроительной документации </t>
  </si>
  <si>
    <t xml:space="preserve">Управление по делам гражданской обороны и чрезвычайным ситуациям </t>
  </si>
  <si>
    <t>отдел по информатизации и сетевым ресурсам</t>
  </si>
  <si>
    <t xml:space="preserve">Управление экологии и природопользования </t>
  </si>
  <si>
    <t xml:space="preserve">отдел транспорта и связи </t>
  </si>
  <si>
    <t xml:space="preserve"> "Централизованное электроснабжение и реконструкция электросетевого комплекса Нижневартовского района на 2010-2013 годы"</t>
  </si>
  <si>
    <t>"Молодежь Нижневартовского района на 2013-2015  годы"</t>
  </si>
  <si>
    <t>Управление по физической культуре, спорту и молодежной политике</t>
  </si>
  <si>
    <t xml:space="preserve">Социально-гражданское развитие молодежи; содействие профессиональному становлению молодежи; становление гармоничной личности;управление молодежной политикой,улучшение жилищных условий моложых семей. </t>
  </si>
  <si>
    <t>"Организация подготовки и проведения мероприятий, посвященных 85-летию образования Нижневартовского района на 2012-2013 годы"</t>
  </si>
  <si>
    <t>Управление по организации деятельности администрации района</t>
  </si>
  <si>
    <t>обеспечение подготовки и проведения мероприятий, посвященных 85-летию образования Нижневартовского района, направленых на социально-экономическое развитие района, повышение качества жизни населения, проявление уважения к историческим традициям района, их сохранение и приумножение, воспитание жителей района гражданственности, патриотизма</t>
  </si>
  <si>
    <t>"Развитие муниципальной службы в Нижневартовском районе на 2013-2015  годы"</t>
  </si>
  <si>
    <t>управление муниципальной службы и кадров</t>
  </si>
  <si>
    <t>повышение эффективнсоти муниципальной службы в Нижневартовском районе</t>
  </si>
  <si>
    <t>Отдел транспорта и связи администрации района</t>
  </si>
  <si>
    <t>обновление парка техники, снижение расходов на содержание подвижного состава, эффективное и надежное функционирование коммунальной сферы</t>
  </si>
  <si>
    <t>2011-2015</t>
  </si>
  <si>
    <t>отдел транспорта и связи района</t>
  </si>
  <si>
    <t>Управление по муниципальному имуществу и жилищным вопросам администрации района, управление жилищно-коммунального хозяйства,энергетики и строительства администрации района</t>
  </si>
  <si>
    <t>ликвидация приспособленных для проживания строений; расселение граждан, проживающих в приспособленных для проживания строениях</t>
  </si>
  <si>
    <t>"Ликвидация приспособленных для проживания строений на территории Нижневартовского района на 2012-2014 годы"</t>
  </si>
  <si>
    <t>"Поддержка  социально ориентированных некоммерческих организаций  на 2013-2015  годы"</t>
  </si>
  <si>
    <t>управление организации деятельности администрации района</t>
  </si>
  <si>
    <t>формирование  благоприятных условий для развития и осуществления деятельности социально ориентированных некоммерческих организаций  на территории  муниципального образования Нижневартовский район</t>
  </si>
  <si>
    <t>"Развитие внутреннего и въездного туризма в Нижневартовском районе на 2012-2014 годы"</t>
  </si>
  <si>
    <t>Управление по физической культуре, спорту и молодежной политике администрации района</t>
  </si>
  <si>
    <t xml:space="preserve">создание в районе условий для устойчивого развития внутреннего и въездного туризма, расширение спектра туристических услуг </t>
  </si>
  <si>
    <t>"Развитие сельского хозяйства на территории Нижневартовского района на 2011-2015 годы"</t>
  </si>
  <si>
    <t xml:space="preserve">  </t>
  </si>
  <si>
    <t>Примечание:     *учтены в составе бюджета района средства муниципального дорожного фонда</t>
  </si>
  <si>
    <t>управление по муниципальному имуществу и жи-лищным вопросам; управление ЖКХ, энергетики и строительства</t>
  </si>
  <si>
    <t>обеспечение жилыми помещениями граждан при переселении из жилых домов, признанных непригодными для проживания; 
обеспечение жилыми помещениями граждан, со-стоящих в списках нуждающихся в жилых помеще-ниях, предоставляемых по договорам социального найма</t>
  </si>
  <si>
    <t>по программе "Повышение безопасности дорожного движения" внебюджетные источники - Муниципальный дорожный фонд</t>
  </si>
  <si>
    <t>по программе "Развитие транспортной системы" внебюджетные источники - Муниципальный дорожный фонд (в т.ч. бюджет района, бюджет автономного округа)</t>
  </si>
  <si>
    <t xml:space="preserve">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уровней населения; обеспечение стабильной и устойчивой работы по перевозке пассажиров, грузов в труднодоступные поселения района; обеспечение поселений, входящих в состав рай-она, и межселенных территорий услугами связи
</t>
  </si>
  <si>
    <t>Управление по делам гражданской обороны и чрезвычайным ситуациям; управление по муниципальному имуществу и жилищным вопросам; администрации городских и сельских поселений района</t>
  </si>
  <si>
    <t>"Приобретение автотранспорта и спецтехники в собственность района на 2012-2015 годы"*</t>
  </si>
  <si>
    <t>"Развитие транспортной системы в Нижневартовском районе на 2011-2015 годы"*</t>
  </si>
  <si>
    <t>постановлени от 18.10.2011 №1810 (с изменениями от 05.04.2013 № 634)</t>
  </si>
  <si>
    <t>Сведения о целевых программах района, закончивших свою реализацию</t>
  </si>
  <si>
    <t>Реализация приоритетного национального проекта в сфере здравоохранения на территории Нижневартовского района на 2009-2010 годы</t>
  </si>
  <si>
    <t>Постановление главы от 05.11.2008 № 1107 (с изменениями от 29.04.2009 № 427, от 15.10.09 №1207, от 10.08.10 №1159)</t>
  </si>
  <si>
    <t>2009-2010</t>
  </si>
  <si>
    <t>МУ "Центральная районная больница муниципального образования Нижневартовский район"</t>
  </si>
  <si>
    <t>Снижение уровня общей смертности населения района; дальнейшее развитие профилактического направления в здравоохранении района; Укрепление материально-технической базы МУ "Центральная районная больница МО Нижневартовский район"; информационное сопровождение программных мероприятий.</t>
  </si>
  <si>
    <t>Формирование беспрепятственного доступа инвалидов и других маломобильных групп населения к объектам социальной инфраструктуры в Нижневартовском районе на 2009-2010 годы</t>
  </si>
  <si>
    <t>Постановление главы от 17.11.2008 № 1152 (с изменениями от 08.05.2009 № 472, от 01.09.09 №996, от 11.05.2010 №647)</t>
  </si>
  <si>
    <t>Создание условий для беспрепятственного доступа инвалидов и других маломобильных групп населения к объектам социальной инфраструктуры района.</t>
  </si>
  <si>
    <t>Комплексные меры профилактики наркомании и алкоголизма среди детей, подростков и молодежи на 2009-2010 годы</t>
  </si>
  <si>
    <t>Постановление главы от 05.11.2008 № 1106 (с изменениями от 29.05.2009 № 547, от 20.11.2009 №1423)</t>
  </si>
  <si>
    <t>Служба по организации деятельности Антинаркотической комиссии</t>
  </si>
  <si>
    <t>Формирование у населения потребности в здоровом образе жизни, на основе дальнейшего совершенствования социальной инфраструктуры; поэтапное сокращение масштабов незаконного потребления наркотических средств и психотропных веществ на территории района, распространения наркомании раннего алкоголизма и связанных с этим правонарушений до минимально опасного уровня для общества.</t>
  </si>
  <si>
    <t>Реализация приоритетного национального проекта "Образование" в Нижневартовском районе на 2009-2010 годы</t>
  </si>
  <si>
    <t>Постановление главы от 05.12.2008 № 1250 (с изменениями от 31.12.08 № 1389, от 31.03.2009 № 279, от 02.06.2009 № 573, от 06.07.2009 № 752, от 09.09.09 №1045, от 14.07.2010 №1023, от 27.09.2010 №1440, от 24.11.2010 №1791)</t>
  </si>
  <si>
    <t>Управление образования</t>
  </si>
  <si>
    <t>Повышение качества образования в районе; обеспечение доступности качественного общего образования; повышение инвестиционной привлекательности образования.</t>
  </si>
  <si>
    <t>Поддержка малого и среднего предпринимательства в Нижневартовском районе на 2009-2010 годы</t>
  </si>
  <si>
    <t>Постановление главы от 05.12.2008 № 1251 (с изм. От 06.10.2009 № 1167, от 21.12.2009 №1564, от 15.03.2010 №294, от 19.05.2010 №708, от 14.10.2010 №1527, от 23.12.2010 №2048)</t>
  </si>
  <si>
    <t>Создание условий для устойчивого развития малого и среднего предпринимательства в районе, как важнейшего фактора политической и социальной стабильности, обеспечивающего повышение конкурентоспособности экономики района.</t>
  </si>
  <si>
    <t>Развитие сельского хозяйства на территории Нижневартовского района на 2009-2010 годы</t>
  </si>
  <si>
    <t>Постановление главы от 05.12.2008 № 1252 (изм. От 18.11.09 №1408, от 18.12.09 №1548, от 27.04.2010 №600, 19.05.2010 №709, от 05.08.10 №1142, от 27.10.2010 №1607, от 24.11.2010 №1793)</t>
  </si>
  <si>
    <t>Сохранение и развитие культуры и искусства Нижневартовского района на 2009-2010 годы</t>
  </si>
  <si>
    <t>Постановление главы от 16.12.2008 № 1290 (с изменениями от 20.05.2009 № 515, от 17.09.2009 № 1073)</t>
  </si>
  <si>
    <t>Управление культуры и досуговой деятельности</t>
  </si>
  <si>
    <t>Комплексные меры пожарной безопасности на объектах социального назначения и жилищного фонда в районе на 2009-2010 годы</t>
  </si>
  <si>
    <t>Постановление главы от 02.02.2009 № 69 (с изменениями  от 27.05.2009 № 540, от 21.10.09 №1230, от 16.02.2010 №155, от 05.07.2010 №945, от 27.09.2010 №1435, от 08.11.2010 №1679)</t>
  </si>
  <si>
    <t>Уменьшение количества пожаров, материальных потерь и гибели людей на объектах социального назначения и жилищного фонда муниципальной собственности населенных пунктов, не являющихся муниципальными образованиями. Создание необходимых условий для укрепления пожарной безопасности на территории района, защиты жизни, здоровья и имущества граждан, совершенствование противопожарной пропаганды и обучения населения межселенных территорий мерам пожарной безопасности.</t>
  </si>
  <si>
    <t>Молодежь Нижневартовского района на 2007-2009 годы</t>
  </si>
  <si>
    <t>Решение Думы Нижневартовского района от 18.04.2007 № 36 (с изменениями от 09.07.2009 № 74, 16.11.2009 №95)</t>
  </si>
  <si>
    <t>2007-2009</t>
  </si>
  <si>
    <t>управление по физической культуре, спорту и молодежной политике</t>
  </si>
  <si>
    <t>Формирование правовых, экономических, политических, социальных, организационных условий для самоопределения и самореализации молодежи Нижневартовского района</t>
  </si>
  <si>
    <t>Обеспечение территории района документами градорегулирования в составе комплексного проекта системы управления территориальным управлением на 2007-2009</t>
  </si>
  <si>
    <t>Решение Думы Нижневартовского района от 22.05.2007 № 64 (с изменениями от 17.04.2007 № 31)</t>
  </si>
  <si>
    <t>Управление архитектуры и градостроительства</t>
  </si>
  <si>
    <t>Соблюдение требований законодательства о градостроительной деятельности, обеспечения устойчивого развития территорий района</t>
  </si>
  <si>
    <t>Комплексная программа профилактики правонарушений и преступности в Нижневартовском районе на 2008-2010 годы</t>
  </si>
  <si>
    <t>Решение Думы Нижневартовского района от 14.12.2007 № 167 (с изм от 09.12.2009 №123)</t>
  </si>
  <si>
    <t>2008-2010</t>
  </si>
  <si>
    <t>Отдел внутренних дел по нижневартовскому району</t>
  </si>
  <si>
    <t>Повышение уровня общественной безопасности, защиты жизни, здоровья, свободы и достоинства граждан, частной, государственной, муниципальной и иных форм собственности</t>
  </si>
  <si>
    <t>«Централизованное электроснабжение и реконструкция электросетевого комплекса на территории Нижневартовского района на 2007-2011 годы»</t>
  </si>
  <si>
    <t>Решение Думы от 22.05.07 № 66 (отменено решением Думы от 30.11.09 №104)</t>
  </si>
  <si>
    <t>2007-2011</t>
  </si>
  <si>
    <t>Управление жизнеобеспечения поселений</t>
  </si>
  <si>
    <t>обеспечение надежного и бесперебойного электроснабжения потребителей; сохранение целостности и обеспечение развития электрических сетей; удовлетворение повышающего спроса на электроэнергию для обеспечения жилищного строительства и развития социальной сферы района.</t>
  </si>
  <si>
    <t>"Реализация приоритетного национального проекта в сфере здравоохранения на территории Нижневартовского района на 2011-2012 годы"</t>
  </si>
  <si>
    <t>концептуальные предложения (постановление от 23.06.2010 №874), постановление от 02.11.2010 №1660, Отменено постановлением от 10.02.2011 №203</t>
  </si>
  <si>
    <t>МУ "Центральная районаая больница муниципального образования Нижневартовский район"</t>
  </si>
  <si>
    <t>Обеспечение устойчивого развития системы здравоохранения района, направленного на оказание качественной медицинской помощи населению района, формированию здорового образа жизни на основе улучшения материально-технического оснащения учреждений здравоохранения района современным диагностическим оборудованием, санитарного просвещения населения по вопросам профилактики заболеваний и пропаганда здорового образа жизни.</t>
  </si>
  <si>
    <t>Предупреждение и борьба с заболеваниями социального характера на территории Нижневартовского района на 2011-2012 годы</t>
  </si>
  <si>
    <t>концептуальные предложения (постановление от 06.10.2010 №1495), постановление от 15.11.2010 №1728 Отменено постановлением от 10.02.2011 №203</t>
  </si>
  <si>
    <t>Снижение уровня инвалидности и смертности населения от заболеваний социального характера и их осложнений на основе комплексного решения проблем профилактики, диагностики, лечения и реабилитации больных заболеваниями социального характера и стабилизация эпидемиологической ситуации, обусловленной заболеваниями социального характера</t>
  </si>
  <si>
    <t>Реализация приоритетного национального проекта "Образование" в Нижневартовском районе на 2011-2012 годы"</t>
  </si>
  <si>
    <t>концептуальные предложения (постановление от 11.10.2010 №1511), постановление от 08.11.2010 №1683, отменена постановлением №85 от 24.01.2010</t>
  </si>
  <si>
    <t>повышение качества образования в районе, обеспечение доступности качественного общего образования, повышение инвестиционной приклекательности образования</t>
  </si>
  <si>
    <t>Долгосрочная целевая программа "Организация летнего отдыха детей в каникулярное время, оздоровления, занятости детей, подростков и молодежи Нижневартовского района на 2009–2011 годы"</t>
  </si>
  <si>
    <t>Постановление от 23.12.2008 № 1340 (с изменениями от 17.06.2009 № 651, от 08.10.09 №1181, от 24.11.09 №1440, от 08.04.2010 №486, №657 от 13.05.2010, №941 от 05.07.2010, №1421 от 23.09.2010, №1593 от 26.10.2010, №2072 от 24.12.2010, от 17.03.2011 №378, от 26.07.2011 №1252, от 24.10.2011 №1847)</t>
  </si>
  <si>
    <t>2009-2011</t>
  </si>
  <si>
    <t>Обеспечение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занятости.</t>
  </si>
  <si>
    <t xml:space="preserve"> Долгосрочная целевая программа "Социально-экономическое развитие коренных малочисленных народов Севера, проживающих в Нижневартовском районе, на 2009-2011 годы"</t>
  </si>
  <si>
    <t>Постановление главы от 30.10.2008 № 1092 (с изменениями от 31.03.2009 № 280, от 18.11.2009 №1390, от 25.12.2009 №1597, от 25.08.2010 №1254, от 16.11.2010 №1759, от 09.08.2011 №1344, от 23.12.2011 №2274)</t>
  </si>
  <si>
    <t>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их ресурсной и производственной базы, сохранения и защиты их исконной среды обитания, традиционного образа жизни.</t>
  </si>
  <si>
    <t>Долгосрочная целевая программа социальной поддержки населения на территории Нижневартовского района на 2009–2011 годы</t>
  </si>
  <si>
    <t>Постановление главы от 18.11.2008 № 1161 (с изменениями от 27.01.2009 № 58,от 27.03.2009 № 268,от 27.05.2009 № 538, от 01.09.09 №997, от 27.11.09 №1460, от 13.05.2010 №650, от 17.08.2010 №1210, от 12.10.2010 №1516, от 09.11.10 №1698, от 13.12.2010 №1948, от 19.05.2011 №800, от 10.08.2011 №1350, от 02.09.2011 №1532, от 03.11.2011 №1927, №2303 от 19.12.2011)</t>
  </si>
  <si>
    <t xml:space="preserve">Сохранение достигнутого за последние годы уровня социальной безопасности отдельных категорий граждан; внедрение единых правовых и организационных основ оказания социальной поддержки отдельным категориям граждан; создание условий для поддержания стабильного качества жизни пожилых людей, инвалидов, граждан других категорий путем оказания социальной помощи и социальной поддержки; развитие благоприятных условий для реализации интеллектуальных культурных, спортивных потребностей отдельных категорий граждан. </t>
  </si>
  <si>
    <t>Долгосрочная целевая программа "Экологическое образование, просвещение и формирование экологической культуры в Нижневартовском районе на 2009-2011 годы"</t>
  </si>
  <si>
    <t>Постановление главы от 23.12.2008 № 1342 (с изменениями от 03.04.2009 № 293, от 18.08.2009 №892, от 07.12.2009 №1502, 17.09.2010 №1369 )</t>
  </si>
  <si>
    <t>Управление экологии и природопользования</t>
  </si>
  <si>
    <t>Формирование экологической культуры у населения; стабилизация и улучшение экологической обстановки на территории района, повышение уровня экологической безопасности населения.</t>
  </si>
  <si>
    <t>Долгосрочная целевая программа "Обеспечение жильем граждан, состоящих на учете в качестве нуждающихся в жилых помещениях, предоставляемых по договорам социального найма на территории Нижневартовского района на 2009-2011"</t>
  </si>
  <si>
    <t>концептуальные предложения (постановление №1222 от 19.10.2009), постановление 28.10.09 № 1283 (с изменениями от 02.03.2010 №211, от 22.03.2010 №343, от 14.05.2010 №661, от 26.11.2010 №1820, от 29.12.2010 №2106, от 11.03.2011 №367, от 16.05.2011 №769, от 10.06.2011 №953, от 26.08.2011 №1451, от 15.09.2011 №1588, от 16.11.2011 №2017, от 26.12.2011 №2429)</t>
  </si>
  <si>
    <t>Отдел координации строительства</t>
  </si>
  <si>
    <t>Создание условий, способствующих обеспечению жилыми помещениями по договорам социального найма граждан, опред категории; обеспечение прав граждан на получение жилых помещений маневренного жилищного фонда; предоставление гражданам жилых помещений по договорам социального найма.</t>
  </si>
  <si>
    <t>Долгосрочная целевая программа "Обеспечение жилыми помещениями граждан, проживающих в жлых помещениях непригодных для проживания, на территории Нижневартовского района на 2009-2011 годы"</t>
  </si>
  <si>
    <t>концептуальные предложения (постановление №1223 от 19.10.2009), постановление от 28.10.09 №1287 (с изменениями от 18.12.2009 №1553, от 19.02.2010 №195, от 22.03.2010 №344, от 14.05.2010 №662, от 03.08.2010 №1123, от 29.12.2010 №2107, от 11.03.2011 №370, от 18.05.2011 №792, от 08.06.2011 №923, от 26.08.2011 №1450, от 16.11.2011 №2018, от 30.12.2011 №2485)</t>
  </si>
  <si>
    <t>Создание условий, способствующих обеспечению граждан, проживающих в непригодных помещениях, уменьшение количества ветхого жилищного фонда; предоставление гражданам,  жилых помещений, отвечающих санитарно-техническим нормам и правилам; ликвидация непригодного жилищного фонда</t>
  </si>
  <si>
    <t>Долгосрочная целевая программа "Повышение безопасности дорожного движения на территории Нижневартовского района  в 2010-2011 годах"</t>
  </si>
  <si>
    <t>концептуальные предложения (постановление от 23.04.2010 №584), постановление от 03.06.2010 №787, от 24.11.2020 №1790, от 30.12.2011 №2486)</t>
  </si>
  <si>
    <t>2010-2011</t>
  </si>
  <si>
    <t>Отдел внутренних дел</t>
  </si>
  <si>
    <t>Сокращение количества лиц, погибших в результате дорожно-транспортных происшествий</t>
  </si>
  <si>
    <t>"Развитие муниципальной службы в Нижневартовском районе на 2010-2012 годы"</t>
  </si>
  <si>
    <t>концептуальные предложения (постановление №1226 от 21.10.2009), Постановление от 22.10.09 №1253 (с изменениями от 30.09.2010 № 1447, от 17.11.2011 №2030, от 06.08.2012 №1496)</t>
  </si>
  <si>
    <t>2010-2012</t>
  </si>
  <si>
    <t>Управление муниципальной службы и кадров администрации района</t>
  </si>
  <si>
    <t>Развитие муниципальной службы на территории Нижневартовского района</t>
  </si>
  <si>
    <t xml:space="preserve"> "Молодежь Нижневартовского района на 2010-2012 годы"</t>
  </si>
  <si>
    <t>постановление от 21.10.2009 №1234 (с изменениями от 03.06.2010 №789, от 18.08.10 №1213, от 24.11.2010 №1784, от 16.05.2011 №771, от 11.08.2011 №1353, от 02.11.2011 №1918, от 19.12.2011 №2302, от 11.03.2012 №415, от 17.05.2012 №908, от 09.08.2012 № 1521, от 27.09.2012 №1827, от 12.10.2012 №1956, от 16.11.2012 № 2201)</t>
  </si>
  <si>
    <t>"Мероприятия в области градостроительной деятельности Нижневартовского района на 2011-2012 годы"</t>
  </si>
  <si>
    <t>концептуальные предложения (постановление от 26.08.2010 №1265), постановление от 08.09.10 №1330 (с изменениями от 21.11.2011 №2066,от 17.01.2011 №57, от 13.03.2012 №438, от 04.06.2012 №1044, от 23.08.2012 № 1599, от 21.01.2013 №54)</t>
  </si>
  <si>
    <t xml:space="preserve">Управление архитектуры и градостроительства </t>
  </si>
  <si>
    <t>Соблюдение требований законодательства о градостроительной деятельности, обеспечение устойчивого развития территории района и его поселений.</t>
  </si>
  <si>
    <t>"Комплексные меры пожарной безопасности на объектах социального назначения и жилищного фонда в районе на 2011-2012 годы"</t>
  </si>
  <si>
    <t>концептуальные предложения (постановление от 24.08.2010 №1249), постановление от 14.09.2010 №1365 (с изменениями от 25.02.2011 №282, от 20.05.2011 №803, от 02.09.2011 №1531, от 19.12.2011 №2305, от 17.10.2012 №1969)</t>
  </si>
  <si>
    <t>"По поэтапному переходу на отпуск коммунальных ресурсов(тепловой энергии, горячей и холодной воды, электрической энергии) потребителям в соответствии с показателями коллективных (общедомовых) приборов учета потребления таких ресурсов на территории муниципального образования Нижневартовский район на 2011-2012 годы"</t>
  </si>
  <si>
    <t>концептуальные предложения (постановление от 08.11.2010 №1672), постановлени от 08.11.2010 №1685 (с изменениями от 24.11.2011 №2101, от 21.06.2012 №1177)</t>
  </si>
  <si>
    <t>Создание единой в районе информацион-но-аналитической системы учета потребляемых абонентами объемов коммунальных ресурсов путем обеспе-чения потребителей  в многоквартирных домах коллективными (общедомовыми) приборами учета потребления ресурсов и отпуск коммунальных ресурсов по счетам, выставленным на основании показаний этих приборов учета в жилищном секторе.</t>
  </si>
  <si>
    <t>№ п/п</t>
  </si>
  <si>
    <t>Наименование целевой программы</t>
  </si>
  <si>
    <t>Cрок реализации</t>
  </si>
  <si>
    <t>Централизованное электроснабжение и реконструкция электросетевого комплекса на территории Нижневартовского района на 2007-2011 годы  (отменено решением Думы от 30.11.09 №104)</t>
  </si>
  <si>
    <t>Комплексная программа капитального строительства, реконструкции, капитального ремонта и подготовки объектов жилищно-коммунального хозяйства к работе в осенне-зимний период  на территории Нижневартовского района на 2009-2014 годы</t>
  </si>
  <si>
    <t>Молодежь Нижневартовского района на 2010-2012 годы</t>
  </si>
  <si>
    <t>Обеспечение жилыми помещениями граждан, проживающих в жлых помещениях непригодных для проживания, на территории Нижневартовского района на 2009-2012 годы</t>
  </si>
  <si>
    <t>Обеспечение жильем граждан, состоящих на учете в качестве нуждающихся в жилых помещениях, предоставляемых по договорам социального найма на территории Нижневартовского района на 2009-2011</t>
  </si>
  <si>
    <t>Обеспечение территории района документами градорегулирования в составе комплексного проекта системы управления территориальным развитием на 2007-2009 годы</t>
  </si>
  <si>
    <t xml:space="preserve">Организация летнего отдыха, оздоровления, занятости  детей, подростков и молодежи Нижневартовского района в 2009 - 2011 г.г. </t>
  </si>
  <si>
    <t>Централизованное электроснабжение и реконструкция электросетевого комплекса Нижневартовского района на 2010-2013 годы</t>
  </si>
  <si>
    <t>2010-2013</t>
  </si>
  <si>
    <t>Развитие физической культуры и спорта в Нижневартовском районе на 2009-2012 годы</t>
  </si>
  <si>
    <t>Реализация приоритетного национального проекта в сфере здравохранения на территории Нижневартовского района на 2009-2010 годы</t>
  </si>
  <si>
    <t>Социально-экономическое развитие коренных малочисленных народов Севера, проживающих в Нижневартовском районе на 2009-2011 годы</t>
  </si>
  <si>
    <t xml:space="preserve">Комплексные меры профилактики наркомании и алкоголизма среди детей, подростков и молодежи на 2009-2010 </t>
  </si>
  <si>
    <t>Экологическое образование, просвещение и формирование экологической культуры в Нижневартовском районе на 2009-2011 годы</t>
  </si>
  <si>
    <t>Развитие муниципальной службы в Нижневартовском районе на 2010- 2012 годы</t>
  </si>
  <si>
    <t>Повышение безопасности дорожного движения на территории Нижневартовского района  в 2010-2011 годах</t>
  </si>
  <si>
    <t>Энергосбережение и повышение энергетической эффективности на территории муниципального образования Нижневартовский район на 2010-2020 годы</t>
  </si>
  <si>
    <t>Комплексные меры пожарной безопасности на объектах социального назначения и жилищного фонда в районе на 2011-2012 годы</t>
  </si>
  <si>
    <t>Сохранение и развитие культуры и искусства Нижневартовского района на 2011-2013 годы</t>
  </si>
  <si>
    <t>Предуприждение и борьба с заболеваниями социального характера на территории Нижневартовского района на 2011-2012 годы (ОТМЕНЕНО)</t>
  </si>
  <si>
    <t>Формирование беспрепятственного доступа инвалидов и других маломобильных групп населения к объектам социальной инфраструктуры в Нижневартовском районе на 2011-2013 годы</t>
  </si>
  <si>
    <t>Поддержка малого и среднего предпринимательства в Нижневартовском районе на 2011-2013 годы</t>
  </si>
  <si>
    <t>Развитие сельского хозяйства на территории Нижневартовского района на 2011-2015 годы</t>
  </si>
  <si>
    <t>Чистая вода на 2011-2013 годы</t>
  </si>
  <si>
    <t>Профилактика правонарушений и преступности в Нижневартовском районе на 2011-2013 годы</t>
  </si>
  <si>
    <t>По поэтапному переходу на отпуск коммунальных ресурсов(тепловой энергии, горячей и холодной воды, электрической энергии) потребителям в соответствии с показателями коллективных (общедомовых) приборов учета потребления таких ресурсов на территории муниципального образования Нижневартовский район на 2011-2012 годы</t>
  </si>
  <si>
    <t>Новая школа Югры в Нижневартовском районе на 2011-2013 годы</t>
  </si>
  <si>
    <t>Наш дом в Нижневартовском районе на 2011-2013 годы</t>
  </si>
  <si>
    <t>Развитие сети автомобильных дорог в Нижневартовском районе на 2011-2013 годы</t>
  </si>
  <si>
    <t>Современное здравоохранение Нижневартовского района на 2011-2013 годы</t>
  </si>
  <si>
    <t>"Профилактика экстремизма, гармонизация межэтнических и межкультурных отношений, укрепление толерантности в Нижневартовском районе на 2012-2014 годы"</t>
  </si>
  <si>
    <t>«Информационное общество Нижневартовского района на 2012–2014 годы»</t>
  </si>
  <si>
    <t>«Организация отдыха в каникулярное время, оздоровления, занятости детей и подростков Нижневартовского района на 2012−2014 годы»</t>
  </si>
  <si>
    <t>«Обеспечение экологической безопасности в Нижневартовском районе в 2012–2014 годах»</t>
  </si>
  <si>
    <t>«Комплексные меры профилактики наркомании и алкоголизма среди детей, подростков и молодежи на 2012–2014 годы»</t>
  </si>
  <si>
    <t>"Мероприятия в области градостроительной деятельности Нижневартовского района на 2013-2015 годы"</t>
  </si>
  <si>
    <t>"Молодежь Нижневартовского района на 2013-2015 годы"</t>
  </si>
  <si>
    <t>"Развитие внутреннего и въездного  туризма в Нижневартовском районе на 2012-2014 годы"</t>
  </si>
  <si>
    <t>59.</t>
  </si>
  <si>
    <t>"Поддержка социально ориентированных некоммерческих организаций Нижневартовского района на 2013-2015 годы"</t>
  </si>
  <si>
    <t>"Ликвидация приспособленных для проживания  строений на территории Нижневартовского района и расселение проживающих в них  граждан на 2012-2014 год"</t>
  </si>
  <si>
    <t>"Приобретение автотранспорта и спецтехники в собственность района на 2012-2015 годы"</t>
  </si>
  <si>
    <t>"Предупреждение чрезвычайных ситуаций природного и техногенного характера на территории района на 2013-2015 годы"</t>
  </si>
  <si>
    <t>защита населения и территории района от угроз чрезвычайных ситуаций природного и техногенного характера</t>
  </si>
  <si>
    <t>"Модернизация и реформирование жилищно-коммунального комплек-са на территории Нижневартовско-го района на 2013-2015 годы"</t>
  </si>
  <si>
    <t>управление жилищно-коммунального хо-зяйства, энергетики и строительства ад-министрации района</t>
  </si>
  <si>
    <t>обеспечение населения Нижневартовско-го района коммунальными услугами нор-мативного качества, обеспечение надеж-ной и эффективной работы коммунальной инфраструктуры, создание условий для увеличения объемов жилищного строи-тельства</t>
  </si>
  <si>
    <t>концептуальные предложения (распоряжение от 24.12.2010 №920-р), постановление от 24.01.2011 №84 (с изменениями от 03.06.2011 №904, от 23.11.2011 №2086, от 21.06.2012 №1176, от 06.08.2012 №1492, от 29.11.12 № 2335, от  26.11.2012 № 2281, от 30.11.2012 №2335, от 20.05.2013 №932,от 23.07.2013 №1551)</t>
  </si>
  <si>
    <t xml:space="preserve">муниципальное казенное учреждение Нижневартовского района «Управление по делам гражданской обороны и чрезвычайным ситуациям»        </t>
  </si>
  <si>
    <t>Постановление главы от 30.10.2008 № 1091 (с изменениями от 20.05.2009 № 520, от 14.09.09 №1060, №788 от 03.06.2010, №940 от 05.07.2010, №1332 от 08.09.2010, №1788 от 24.11.2010, №653 от 26.04.2011, №1351 от 10.08.2011, №2102 от 24.11.2011, №439 от 13.03.2012, №866 от 11.05.2012, от 03.08.2012 № 1487, от 14.11.2012 № 2184, от 25.03.2013 №528, от 14.06.2013 №1119,от 10.07.2013 №1438,от 10.08.2013 №1708,2366 от 13.11.2013)</t>
  </si>
  <si>
    <t>концептуальные предложения (постановление от 24.08.2010 №1250), постановление от 05.10.2010 №1485, от 11.04.2011 №530, от 08.06.2011 №925, от 16.11.2011 №2015, от 11.05.2012 №867, от 12.10.2012 № 1955, от 14.02.2013 №267,от 23.07.2013 №1547,от 13.11.2013№2365)</t>
  </si>
  <si>
    <t>концептуальные предложения (распоряжение от 24.12.2010 №920-р), постановлени от 10.02.2011 №203 (с изменениями от 21.04.2011 №615, от 17.11.2011 №2031, от 27.09.2012 №1840, от 16.11.2012 № 2200,от 05.07.2013 №1404,от 08.08.2013 №1686,от 13.11.2013№2364)</t>
  </si>
  <si>
    <t>постановление от 07.10.2009 №1171 (с изменениями от 18.05.2011 №790, от 18.10.2011 №1795, от 23.11.2011 №2087, от 22.12.2011 №2316, от 13.04.2012 №684, от 16.07.2012 №1343, от 03.10.12 № 1869, от 30.11.2012 № 2360,от 30.08.2013 №1837,от 13.11.2013№2361)</t>
  </si>
  <si>
    <t>концептуальные предложения (постановление от 21.09.2010 №1405), постановление от 06.10.2010 №1487 (c изменениями от 31.03.2011 №492, от 19.05.2011 №793, от 10.10.2011 №1768, от 24.11.2011 №2106, от 19.06.2012 №1159, от 17.08.2012 № 1571, от 14.11.2012 № 2185, от 08.02.2013 №217, от 01.04.2013 № 599, от 14.06.2013 № 1115,от 14.08.2013 №1709,от 27.11.2013 №2523)</t>
  </si>
  <si>
    <t>концептуальные предложения (постановление от 08.11.2010 №1670), постановление от 08.11.2010 №1684 (с изменениями от 19.05.2011 №794, от 12.07.2011 №1179, от 26.08.2011 №1452, от 24.11.2011 №2105, от 26.03.2012 №549, от 23.04.2012 №745, от 03.08.2012 № 1488, от 27.11.2012 № 2324, от 14.03.2013 №447, от 28.05.2013 №1008,от 31.07.2013 №1612,от 18.11.2013 №2420)</t>
  </si>
  <si>
    <t>концептуальные предложения (постановление от 08.11.2010 №1675), постановление от 08.11.2010 №1686 (с изменениями от 21.02.2011 №255, от 14.02.2012 №272, от 11.05.2012 №868, от 12.07.2012 №1333, от 14.09.2012 № 1762, от 15.11.2012 №2193, от 05.04.2013 № 630, от 31.05.2013 № 1029,от 24.09.2013 №1989, от02.12.2013 № 2563)</t>
  </si>
  <si>
    <t>концептуальные предложения (распоряжение от 24.12.2010 №920-р), постановлени от 24.01.2011 №85 (с изменениями от 15.03.2010 №373, от 31.05.2011 №860, от 10.06.2011 №938, от 22.06.2011 №1033, от 12.07.2011 №1176, от 04.08.2011 №1316, от 25.10.2011 №1852, от 24.11.2011 №2104, от 11.01.2012 №28, от 05.03.2012 №397, от 21.03.12 №509, от 03.04.2012 №594, от 19.06.2012 №1157, от 06.08.2012 № 1491, от 11.10.2012 №1925, от 26.11.2012 № 2281, от 01.03.2013 №386, от 08.04.3013 № 639, от 30.04.2014 № 824, от 19.06.2013 №1174,от23.07.2013 №1552, от 17.12.2013№2707)</t>
  </si>
  <si>
    <t>Реестр муниципальных целевых программ района по состоянию на 01.01.2014</t>
  </si>
  <si>
    <t>концептуальные предложения (постановление от 03.11.2010 №1661), постановление от 08.11.2010 №1676 (с изменениями от 09.11.2011 №1961, от 29.02.2012 №364, от 14.06.2012 №1113, от 29.10.2012 №2037,  от 14.11.2012 № 2183, от 19.12.2012 №2643, от 18.02.2013 №288, от 22.05.2013 №956,от 18.10.2013 №2167,от 14.11.2013№2405,от 27.12.2013 №2863)</t>
  </si>
  <si>
    <t>Постановление от 19.10.2012 №1987 (с изменениями от 08.02.2013 №218, от 18.04.2013 № 715, от 08.05.2013 № 843, от 11.06.2013 №1100,от 23.07.2013 №1538,от 12.12.2013 №2655)</t>
  </si>
  <si>
    <t>концептуальные предложения (постановление от 06.10.2009 № 1168), постановление от 15.10.09 №1208 (с изменениями  от 23.12.09 №1578, от 03.03.2010 №223, от 22.03.2010 №345, от 17.05.2010 №668, от 03.08.2010 №1122, от 01.10.2010 №1461, от 08.11.2010 №1678, от 26.11.2010 №1821, от 30.12.2010 №2110, от 17.03.2011 №386, от 04.10.2011 №1723, от 16.05.2011 №774, от 26.08.2011 №1456, от 16.11.2011 №2010, от 21.11.2011 №2065, от 19.12.2011 №2304, от 23.12.2011 №2395, от 13.04.2012 №685, от 18.06.2012 №1155, от 03.08.2012 №1489, от 01.10.2012 №1856, от 15.11.2012 №2194, от 30.04.2013 №817, от 06.06.2013 № 1066,от 02.09.2013 №1855, от 30.12.2013 №2878,от 31.01.2014 №143,от 25.04.2014 №804)</t>
  </si>
  <si>
    <t>концептуальные предложения (постановление от 19.07.2010 №1044), постановление от 23.07.2010 №1076 (с изменениями от 12.08.2011 №1357, 22.11.2011 №2078, от 13.06.2012 №1111, от 13.11.2012 №2156,от 28.08.2013 №1813,от 12.12.2013 №2654,от 19.12.2013 №2748,от 30.12.2013 №2878,от 31.01.2014 №143,от 25.04.2014 №804)</t>
  </si>
  <si>
    <t>концептуальные предложения (постановление от 03.11.2010 №1663), постановление от 08.11.2010 №1677 (с изменениями от 24.11.2011 №2100, от 01.03.12 №382, от 18.06.12 №1148, от 27.11.2012 №2326, от 04.04.3013 №625,от 18.10.2013 №2171,от 18.12.2013 №2734,от30.12.2013 №2882, от 30.12.2013 №2878,от 31.01.2014 №143,от 25.04.2014 №804)</t>
  </si>
  <si>
    <t>концептуальные предложения (распоряжение от 24.12.2010 №920-р), постановлени от 24.01.2011 №83 (с изменениями от 14.06.2011 №975, от 26.07.2011 №1253, от 24.11.11 №2103, от 30.01.2012 №149, от 12.05.2012 №875, от 03.10.12 № 1870, от 27.11.2012 № 2325, от 19.03.2013 №482,от 02.07.2013 №1354, от09.09.2013 №1884,от 13.12.2013 №2671,от 30.12.2013 №2878,от 31.01.2014 №143,от 25.04.2014 №804)</t>
  </si>
  <si>
    <t>постановлени от 11.07.2011 №1153 (с изменениями от 07.10.2011 №1745, от 21.09.2012 № 1802,от 30.12.2013 №2878,от 31.01.2014 №143,от 25.04.2014 №804)</t>
  </si>
  <si>
    <t>Постановление от 23.11.2011 №2090 (с изменениями от 08.02.2012 №222, от 03.04.2012 №595, от 03.05.12 №821, от 15.08.2012 № 1544, от 07.11.2012 № 2114, от 21.12.2012 №2553, от 18.02.2013 №291, от 03.04.2013 № 620, от 17.05.2013 №896,от 26.07.2013 №1590,от 30.10.2013 №2244,от 25.11.2013 №2488,от 30.12.2013 №2878,от 31.01.2014 №143,от 25.04.2014 №804)</t>
  </si>
  <si>
    <t>Постановление от 23.11.2011 №2089 (с изменениями от 21.05.2012 №925, от 10.10.2012 №1922,от 18.10.2013 №2172,от23.12.2013№2795,от 30.12.2013 №2878,от 31.01.2014 №143,от 25.04.2014 №804 )</t>
  </si>
  <si>
    <t>Постановление от 23.11.2011 №2091 (с изменениями от 08.02.2012 №223, от 28.05.2012 №971, от 22.06.2012 №1183, от 11.07.2012 №1323, от 25.10.2012 №2016, от 14.11.2012 № 2176,от 25.12.2012 №2565, от 18.02.2013 №290,от 31.07.2013№1613,от 30.08.2013 №1838,от 30.10.2013 №2253, от 06.12.2013№2621,от 30.12.2013 №2878,от 31.01.2014 №143,от 25.04.2014 №804)</t>
  </si>
  <si>
    <t>Постановление от 24.11.2011 №2108 (с изменениями от 13.03.2012 №448, от 19.06.2012 №1156, от  09.11.2012 № 2136,от 22.04.2013 №741, от 23.05.2013  № 977,от 05.07.2013 №1403,от 23.12.2013№2768,от 30.12.2013 №2878,от 31.01.2014 №143,от 25.04.2014 №804)</t>
  </si>
  <si>
    <t>Постановление от 24.11.2011 №2107 (с изменениями от 21.02.2012 №329, от 03.04.2012 №600, от 25.04.2012 №765, от 20.11.2012 № 2206, от 27.12.2012 №2616, от 13.03.2013 №440, от 08.05.2013 №849, от 31.05.2013 № 1030,от 18.12.2013№2735,от 30.12.2013 №2878,от 31.01.2014 №143,от 25.04.2014 №804)</t>
  </si>
  <si>
    <t>Постановление от 23.11.2011 №2088 (с изменениями от 17.02.2012 №291, от 13.06.2012 №1107, от 12.10.2012 №1957, от 04.12.2012 №2370, от 04.03.2013 №390,от 02.07.2013 №1344,от 17.10.2013 №2166,от 13.11.2013 №2360,от 30.12.2013 №2878,от 31.01.2014 №143,от 25.04.2014 №804)</t>
  </si>
  <si>
    <t>Постановление от 07.02.2012 №214 (с изменениями от 10.10.2012 №1923,от 30.12.2013 №2878,от 31.01.2014 №143,от 25.04.2014 №804)</t>
  </si>
  <si>
    <t>Постановление от 06.06.2012 №1066 ( с изменениями от 05.09.2012 № 1705, от 14.11.2012 №2182, от 26.12.2012 №2603, от 05.04.2013 № 633,от 01.10.2013 №2051,от 21.11.2013 №2473,от 30.12.2013 №2878,от 31.01.2014 №143,от 25.04.2014 №804)</t>
  </si>
  <si>
    <t>Постановление от 20.07.2012 №1400 ( с изменениями от 06.08.2012 № 1493, от 06.09.12 №1706, от 12.11.2012 № 2154,от 06.12.2012 №2393, от 27.12.2012 №2617, от 30.04.2013 № 815, от 27.06.2013 №1252, от 16.09.2013 №1916,от 13.11.2013 №2362,от от 30.12.2013 №2878,от 31.01.2014 №143,от 25.04.2014 №804)</t>
  </si>
  <si>
    <t>Постановление от 29.11.2012 №2334 (с изменениями от 26.12.2012 №2602, от 20.03.2013 №494,от 11.07.2013 №1447,от 01.11.2013№2285,от 30.12.2013 №2878,от 31.01.2014 №143,от 25.04.2014 №804)</t>
  </si>
  <si>
    <t>Постановление от 16.11.2012 №2202 (с изменениями от 11.04.2013 №646, от 25.06.2013 №1243,от 10.07.2013 №1439,от 19.08.2013 №1752,от 30.12.2013 №2878,от 31.01.2014 №143,от 25.04.2014 №804)</t>
  </si>
  <si>
    <t>Постановление от 26.11.2012 №2297( с изменениями от 06.03.2013 №414,от 04.06.2013 № 1062,от 30.12.2013 №2878,от 31.01.2014 №143,от 25.04.2014 №804)</t>
  </si>
  <si>
    <t>постановление от 20.07.2012 №1399 ( с изменениями от 15.11.2012 № 2186,от 14.03.2013 №446,от 01.07.2013 №1324,от 02.07.2013№1363 ,от 02.09.2013№1856, от 05.12.2013№2613,от 30.12.2013 №2878,от 31.01.2014 №143,от 25.04.2014 №804)</t>
  </si>
  <si>
    <t>Постановление от 21.09.2012 №1792 (с изменениями от 18.02.2013 №287, от 29.05.2013 № 1012,от 15.08.2013 №1721,от 29.10.2013 №2237,от 27.11.2013№2524,от 30.12.2013 №2878,от 31.01.2014 №143,от 25.04.2014 №804)</t>
  </si>
  <si>
    <t>Постановление от 27.09.2012 №1827 ( с изменениями  от 23.05.2013 № 969,от 23.07.2013 №1550,от 31.10.2013 №2269,от 18.12.2013 №2733,от 30.12.2013 №2878,)от 31.01.2014 №143,от 25.04.2014 №804</t>
  </si>
  <si>
    <t>Постановление от 19.10.2012 №1989 ( с изменениями от 27.06.2013 №1271,от 30.12.2013 №2878,от 31.01.2014 №143,от 25.04.2014 №804)</t>
  </si>
  <si>
    <t>Постановление от 13.11.2012 №2167,(с изменениями от 30.12.2013 №2878,от 31.01.2014 №143,от 25.04.2014 №804)</t>
  </si>
  <si>
    <t>Постановление от 30.04.2013 №816( с изменениями от 18.07.2013 №1487,от 19.08.2013 №1753,01.11.2013 №2274,от 30.12.2013 №2878,от 31.01.2014 №143,от 25.04.2014 №804)</t>
  </si>
  <si>
    <t>Постановление от 30.04.2013 № 818 ( с изменениями от 15.08.2013 №1720,от 21.11.2013№2474,от 30.12.2013 №2878,от 31.01.2014 №143,от 25.04.2014 №804)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</si>
</sst>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48"/>
      <name val="Arial Cyr"/>
      <family val="0"/>
    </font>
    <font>
      <b/>
      <sz val="60"/>
      <name val="Times New Roman"/>
      <family val="1"/>
    </font>
    <font>
      <sz val="6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9"/>
      <name val="Times New Roman"/>
      <family val="1"/>
    </font>
    <font>
      <sz val="36"/>
      <name val="Times New Roman"/>
      <family val="1"/>
    </font>
    <font>
      <b/>
      <sz val="34"/>
      <name val="Times New Roman"/>
      <family val="1"/>
    </font>
    <font>
      <sz val="34"/>
      <name val="Times New Roman"/>
      <family val="1"/>
    </font>
    <font>
      <sz val="36"/>
      <name val="Arial Cyr"/>
      <family val="0"/>
    </font>
    <font>
      <sz val="60"/>
      <name val="Arial Cyr"/>
      <family val="0"/>
    </font>
    <font>
      <sz val="40"/>
      <name val="Times New Roman"/>
      <family val="1"/>
    </font>
    <font>
      <b/>
      <sz val="40"/>
      <name val="Times New Roman"/>
      <family val="1"/>
    </font>
    <font>
      <sz val="40"/>
      <name val="Arial Cyr"/>
      <family val="0"/>
    </font>
    <font>
      <sz val="42"/>
      <name val="Times New Roman"/>
      <family val="1"/>
    </font>
    <font>
      <b/>
      <sz val="42"/>
      <name val="Times New Roman"/>
      <family val="1"/>
    </font>
    <font>
      <sz val="42"/>
      <name val="Arial Cyr"/>
      <family val="0"/>
    </font>
    <font>
      <b/>
      <sz val="7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8"/>
      <name val="Times New Roman"/>
      <family val="1"/>
    </font>
    <font>
      <b/>
      <sz val="60"/>
      <color indexed="8"/>
      <name val="Times New Roman"/>
      <family val="1"/>
    </font>
    <font>
      <sz val="60"/>
      <color indexed="8"/>
      <name val="Times New Roman"/>
      <family val="1"/>
    </font>
    <font>
      <sz val="6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theme="1"/>
      <name val="Times New Roman"/>
      <family val="1"/>
    </font>
    <font>
      <b/>
      <sz val="60"/>
      <color theme="1"/>
      <name val="Times New Roman"/>
      <family val="1"/>
    </font>
    <font>
      <sz val="60"/>
      <color theme="1"/>
      <name val="Times New Roman"/>
      <family val="1"/>
    </font>
    <font>
      <sz val="6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5" fillId="0" borderId="0" xfId="0" applyFont="1" applyFill="1" applyBorder="1" applyAlignment="1">
      <alignment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77" fontId="7" fillId="0" borderId="30" xfId="0" applyNumberFormat="1" applyFont="1" applyFill="1" applyBorder="1" applyAlignment="1">
      <alignment wrapText="1"/>
    </xf>
    <xf numFmtId="177" fontId="7" fillId="0" borderId="31" xfId="0" applyNumberFormat="1" applyFont="1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77" fontId="7" fillId="0" borderId="35" xfId="0" applyNumberFormat="1" applyFont="1" applyFill="1" applyBorder="1" applyAlignment="1">
      <alignment horizontal="center" vertical="center" wrapText="1"/>
    </xf>
    <xf numFmtId="177" fontId="7" fillId="0" borderId="36" xfId="0" applyNumberFormat="1" applyFont="1" applyFill="1" applyBorder="1" applyAlignment="1">
      <alignment horizontal="center" vertical="center" wrapText="1"/>
    </xf>
    <xf numFmtId="177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77" fontId="6" fillId="0" borderId="40" xfId="0" applyNumberFormat="1" applyFont="1" applyFill="1" applyBorder="1" applyAlignment="1">
      <alignment horizontal="center" vertical="center" wrapText="1"/>
    </xf>
    <xf numFmtId="177" fontId="7" fillId="0" borderId="41" xfId="0" applyNumberFormat="1" applyFont="1" applyFill="1" applyBorder="1" applyAlignment="1">
      <alignment horizontal="center" vertical="center" wrapText="1"/>
    </xf>
    <xf numFmtId="177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77" fontId="7" fillId="0" borderId="44" xfId="0" applyNumberFormat="1" applyFont="1" applyFill="1" applyBorder="1" applyAlignment="1">
      <alignment horizontal="center" vertical="center" wrapText="1"/>
    </xf>
    <xf numFmtId="177" fontId="7" fillId="0" borderId="45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77" fontId="7" fillId="0" borderId="47" xfId="0" applyNumberFormat="1" applyFont="1" applyFill="1" applyBorder="1" applyAlignment="1">
      <alignment horizontal="center" vertical="center" wrapText="1"/>
    </xf>
    <xf numFmtId="177" fontId="7" fillId="0" borderId="4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177" fontId="7" fillId="0" borderId="51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77" fontId="7" fillId="0" borderId="53" xfId="0" applyNumberFormat="1" applyFont="1" applyFill="1" applyBorder="1" applyAlignment="1">
      <alignment horizontal="center" vertical="center" wrapText="1"/>
    </xf>
    <xf numFmtId="177" fontId="7" fillId="0" borderId="5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177" fontId="7" fillId="0" borderId="0" xfId="0" applyNumberFormat="1" applyFont="1" applyFill="1" applyBorder="1" applyAlignment="1">
      <alignment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177" fontId="7" fillId="0" borderId="56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177" fontId="6" fillId="0" borderId="58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177" fontId="7" fillId="0" borderId="60" xfId="0" applyNumberFormat="1" applyFont="1" applyFill="1" applyBorder="1" applyAlignment="1">
      <alignment horizontal="center" vertical="center" wrapText="1"/>
    </xf>
    <xf numFmtId="177" fontId="7" fillId="0" borderId="61" xfId="0" applyNumberFormat="1" applyFont="1" applyFill="1" applyBorder="1" applyAlignment="1">
      <alignment horizontal="center" vertical="center" wrapText="1"/>
    </xf>
    <xf numFmtId="177" fontId="7" fillId="0" borderId="62" xfId="0" applyNumberFormat="1" applyFont="1" applyFill="1" applyBorder="1" applyAlignment="1">
      <alignment horizontal="center" vertical="center" wrapText="1"/>
    </xf>
    <xf numFmtId="177" fontId="7" fillId="0" borderId="63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30" xfId="0" applyNumberFormat="1" applyFont="1" applyFill="1" applyBorder="1" applyAlignment="1">
      <alignment horizontal="center" vertical="center" wrapText="1"/>
    </xf>
    <xf numFmtId="177" fontId="7" fillId="0" borderId="31" xfId="0" applyNumberFormat="1" applyFont="1" applyFill="1" applyBorder="1" applyAlignment="1">
      <alignment horizontal="center" vertical="center" wrapText="1"/>
    </xf>
    <xf numFmtId="177" fontId="7" fillId="0" borderId="64" xfId="0" applyNumberFormat="1" applyFont="1" applyFill="1" applyBorder="1" applyAlignment="1">
      <alignment horizontal="center" vertical="center" wrapText="1"/>
    </xf>
    <xf numFmtId="177" fontId="7" fillId="0" borderId="65" xfId="0" applyNumberFormat="1" applyFont="1" applyFill="1" applyBorder="1" applyAlignment="1">
      <alignment horizontal="center" vertical="center" wrapText="1"/>
    </xf>
    <xf numFmtId="177" fontId="7" fillId="0" borderId="66" xfId="0" applyNumberFormat="1" applyFont="1" applyFill="1" applyBorder="1" applyAlignment="1">
      <alignment horizontal="center" vertical="center" wrapText="1"/>
    </xf>
    <xf numFmtId="177" fontId="7" fillId="0" borderId="67" xfId="0" applyNumberFormat="1" applyFont="1" applyFill="1" applyBorder="1" applyAlignment="1">
      <alignment horizontal="center" vertical="center" wrapText="1"/>
    </xf>
    <xf numFmtId="177" fontId="7" fillId="0" borderId="68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177" fontId="65" fillId="0" borderId="18" xfId="0" applyNumberFormat="1" applyFont="1" applyFill="1" applyBorder="1" applyAlignment="1">
      <alignment horizontal="center" vertical="center" wrapText="1"/>
    </xf>
    <xf numFmtId="177" fontId="65" fillId="0" borderId="22" xfId="0" applyNumberFormat="1" applyFont="1" applyFill="1" applyBorder="1" applyAlignment="1">
      <alignment horizontal="center" vertical="center" wrapText="1"/>
    </xf>
    <xf numFmtId="177" fontId="65" fillId="0" borderId="29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177" fontId="7" fillId="0" borderId="71" xfId="0" applyNumberFormat="1" applyFont="1" applyFill="1" applyBorder="1" applyAlignment="1">
      <alignment horizontal="center" vertical="center" wrapText="1"/>
    </xf>
    <xf numFmtId="177" fontId="7" fillId="0" borderId="72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172" fontId="7" fillId="0" borderId="56" xfId="0" applyNumberFormat="1" applyFont="1" applyFill="1" applyBorder="1" applyAlignment="1">
      <alignment horizontal="center" vertical="center" wrapText="1"/>
    </xf>
    <xf numFmtId="172" fontId="7" fillId="0" borderId="44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Fill="1" applyBorder="1" applyAlignment="1">
      <alignment horizontal="center" vertical="center" wrapText="1"/>
    </xf>
    <xf numFmtId="172" fontId="7" fillId="0" borderId="4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4" fillId="0" borderId="74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wrapText="1"/>
    </xf>
    <xf numFmtId="0" fontId="19" fillId="0" borderId="3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7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justify" vertical="center" wrapText="1"/>
    </xf>
    <xf numFmtId="177" fontId="6" fillId="0" borderId="62" xfId="0" applyNumberFormat="1" applyFont="1" applyFill="1" applyBorder="1" applyAlignment="1">
      <alignment horizontal="center" vertical="center" textRotation="90" wrapText="1"/>
    </xf>
    <xf numFmtId="177" fontId="6" fillId="0" borderId="61" xfId="0" applyNumberFormat="1" applyFont="1" applyFill="1" applyBorder="1" applyAlignment="1">
      <alignment horizontal="center" vertical="center" textRotation="90" wrapText="1"/>
    </xf>
    <xf numFmtId="177" fontId="7" fillId="0" borderId="75" xfId="0" applyNumberFormat="1" applyFont="1" applyFill="1" applyBorder="1" applyAlignment="1">
      <alignment wrapText="1"/>
    </xf>
    <xf numFmtId="0" fontId="20" fillId="0" borderId="5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wrapText="1"/>
    </xf>
    <xf numFmtId="0" fontId="7" fillId="34" borderId="74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wrapText="1"/>
    </xf>
    <xf numFmtId="172" fontId="6" fillId="34" borderId="76" xfId="0" applyNumberFormat="1" applyFont="1" applyFill="1" applyBorder="1" applyAlignment="1">
      <alignment horizontal="center" vertical="center" textRotation="90" wrapText="1"/>
    </xf>
    <xf numFmtId="172" fontId="6" fillId="34" borderId="61" xfId="0" applyNumberFormat="1" applyFont="1" applyFill="1" applyBorder="1" applyAlignment="1">
      <alignment horizontal="center" vertical="center" textRotation="90" wrapText="1"/>
    </xf>
    <xf numFmtId="172" fontId="6" fillId="34" borderId="11" xfId="0" applyNumberFormat="1" applyFont="1" applyFill="1" applyBorder="1" applyAlignment="1">
      <alignment horizontal="center" vertical="center" textRotation="90" wrapText="1"/>
    </xf>
    <xf numFmtId="172" fontId="6" fillId="34" borderId="40" xfId="0" applyNumberFormat="1" applyFont="1" applyFill="1" applyBorder="1" applyAlignment="1">
      <alignment horizontal="center" vertical="center" textRotation="90" wrapText="1"/>
    </xf>
    <xf numFmtId="172" fontId="6" fillId="34" borderId="12" xfId="0" applyNumberFormat="1" applyFont="1" applyFill="1" applyBorder="1" applyAlignment="1">
      <alignment horizontal="center" vertical="center" textRotation="90" wrapText="1"/>
    </xf>
    <xf numFmtId="172" fontId="6" fillId="34" borderId="60" xfId="0" applyNumberFormat="1" applyFont="1" applyFill="1" applyBorder="1" applyAlignment="1">
      <alignment horizontal="center" vertical="center" textRotation="90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10" fillId="34" borderId="32" xfId="0" applyNumberFormat="1" applyFont="1" applyFill="1" applyBorder="1" applyAlignment="1">
      <alignment horizontal="center" vertical="center" wrapText="1"/>
    </xf>
    <xf numFmtId="1" fontId="7" fillId="34" borderId="32" xfId="0" applyNumberFormat="1" applyFont="1" applyFill="1" applyBorder="1" applyAlignment="1">
      <alignment horizontal="center" vertical="center" wrapText="1"/>
    </xf>
    <xf numFmtId="1" fontId="7" fillId="34" borderId="77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33" xfId="0" applyNumberFormat="1" applyFont="1" applyFill="1" applyBorder="1" applyAlignment="1">
      <alignment horizontal="center" vertical="center" wrapText="1"/>
    </xf>
    <xf numFmtId="172" fontId="6" fillId="34" borderId="69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6" fillId="34" borderId="70" xfId="0" applyNumberFormat="1" applyFont="1" applyFill="1" applyBorder="1" applyAlignment="1">
      <alignment horizontal="center" vertical="center" wrapText="1"/>
    </xf>
    <xf numFmtId="172" fontId="6" fillId="34" borderId="53" xfId="0" applyNumberFormat="1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172" fontId="7" fillId="34" borderId="65" xfId="0" applyNumberFormat="1" applyFont="1" applyFill="1" applyBorder="1" applyAlignment="1">
      <alignment horizontal="center" vertical="center" wrapText="1"/>
    </xf>
    <xf numFmtId="172" fontId="7" fillId="34" borderId="19" xfId="0" applyNumberFormat="1" applyFont="1" applyFill="1" applyBorder="1" applyAlignment="1">
      <alignment horizontal="center" vertical="center" wrapText="1"/>
    </xf>
    <xf numFmtId="172" fontId="7" fillId="34" borderId="17" xfId="0" applyNumberFormat="1" applyFont="1" applyFill="1" applyBorder="1" applyAlignment="1">
      <alignment horizontal="center" vertical="center" wrapText="1"/>
    </xf>
    <xf numFmtId="172" fontId="7" fillId="34" borderId="20" xfId="0" applyNumberFormat="1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172" fontId="7" fillId="34" borderId="68" xfId="0" applyNumberFormat="1" applyFont="1" applyFill="1" applyBorder="1" applyAlignment="1">
      <alignment horizontal="center" vertical="center" wrapText="1"/>
    </xf>
    <xf numFmtId="172" fontId="7" fillId="34" borderId="27" xfId="0" applyNumberFormat="1" applyFont="1" applyFill="1" applyBorder="1" applyAlignment="1">
      <alignment horizontal="center" vertical="center" wrapText="1"/>
    </xf>
    <xf numFmtId="172" fontId="7" fillId="34" borderId="54" xfId="0" applyNumberFormat="1" applyFont="1" applyFill="1" applyBorder="1" applyAlignment="1">
      <alignment horizontal="center" vertical="center" wrapText="1"/>
    </xf>
    <xf numFmtId="172" fontId="7" fillId="34" borderId="45" xfId="0" applyNumberFormat="1" applyFont="1" applyFill="1" applyBorder="1" applyAlignment="1">
      <alignment horizontal="center" vertical="center" wrapText="1"/>
    </xf>
    <xf numFmtId="172" fontId="7" fillId="34" borderId="2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justify" vertical="center" wrapText="1"/>
    </xf>
    <xf numFmtId="0" fontId="7" fillId="34" borderId="30" xfId="0" applyFont="1" applyFill="1" applyBorder="1" applyAlignment="1">
      <alignment horizontal="center" vertical="center" wrapText="1"/>
    </xf>
    <xf numFmtId="172" fontId="7" fillId="34" borderId="30" xfId="0" applyNumberFormat="1" applyFont="1" applyFill="1" applyBorder="1" applyAlignment="1">
      <alignment horizontal="center" vertical="center" wrapText="1"/>
    </xf>
    <xf numFmtId="172" fontId="7" fillId="34" borderId="31" xfId="0" applyNumberFormat="1" applyFont="1" applyFill="1" applyBorder="1" applyAlignment="1">
      <alignment horizontal="center" vertical="center" wrapText="1"/>
    </xf>
    <xf numFmtId="172" fontId="6" fillId="34" borderId="78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172" fontId="7" fillId="34" borderId="70" xfId="0" applyNumberFormat="1" applyFont="1" applyFill="1" applyBorder="1" applyAlignment="1">
      <alignment horizontal="center" vertical="center" wrapText="1"/>
    </xf>
    <xf numFmtId="172" fontId="7" fillId="34" borderId="5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10" fillId="34" borderId="73" xfId="0" applyFont="1" applyFill="1" applyBorder="1" applyAlignment="1">
      <alignment wrapText="1"/>
    </xf>
    <xf numFmtId="0" fontId="7" fillId="34" borderId="73" xfId="0" applyFont="1" applyFill="1" applyBorder="1" applyAlignment="1">
      <alignment wrapText="1"/>
    </xf>
    <xf numFmtId="0" fontId="7" fillId="34" borderId="30" xfId="0" applyFont="1" applyFill="1" applyBorder="1" applyAlignment="1">
      <alignment wrapText="1"/>
    </xf>
    <xf numFmtId="172" fontId="7" fillId="34" borderId="30" xfId="0" applyNumberFormat="1" applyFont="1" applyFill="1" applyBorder="1" applyAlignment="1">
      <alignment wrapText="1"/>
    </xf>
    <xf numFmtId="172" fontId="7" fillId="34" borderId="31" xfId="0" applyNumberFormat="1" applyFont="1" applyFill="1" applyBorder="1" applyAlignment="1">
      <alignment wrapText="1"/>
    </xf>
    <xf numFmtId="0" fontId="7" fillId="34" borderId="55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172" fontId="6" fillId="34" borderId="77" xfId="0" applyNumberFormat="1" applyFont="1" applyFill="1" applyBorder="1" applyAlignment="1">
      <alignment horizontal="center" vertical="center" wrapText="1"/>
    </xf>
    <xf numFmtId="172" fontId="6" fillId="34" borderId="12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6" fillId="34" borderId="33" xfId="0" applyNumberFormat="1" applyFont="1" applyFill="1" applyBorder="1" applyAlignment="1">
      <alignment horizontal="center" vertical="center" wrapText="1"/>
    </xf>
    <xf numFmtId="172" fontId="6" fillId="34" borderId="58" xfId="0" applyNumberFormat="1" applyFont="1" applyFill="1" applyBorder="1" applyAlignment="1">
      <alignment horizontal="center" vertical="center" wrapText="1"/>
    </xf>
    <xf numFmtId="172" fontId="6" fillId="34" borderId="14" xfId="0" applyNumberFormat="1" applyFont="1" applyFill="1" applyBorder="1" applyAlignment="1">
      <alignment horizontal="center" vertical="center" wrapText="1"/>
    </xf>
    <xf numFmtId="172" fontId="7" fillId="34" borderId="48" xfId="0" applyNumberFormat="1" applyFont="1" applyFill="1" applyBorder="1" applyAlignment="1">
      <alignment horizontal="center" vertical="center" wrapText="1"/>
    </xf>
    <xf numFmtId="172" fontId="7" fillId="34" borderId="18" xfId="0" applyNumberFormat="1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172" fontId="7" fillId="34" borderId="67" xfId="0" applyNumberFormat="1" applyFont="1" applyFill="1" applyBorder="1" applyAlignment="1">
      <alignment horizontal="center" vertical="center" wrapText="1"/>
    </xf>
    <xf numFmtId="172" fontId="7" fillId="34" borderId="44" xfId="0" applyNumberFormat="1" applyFont="1" applyFill="1" applyBorder="1" applyAlignment="1">
      <alignment horizontal="center" vertical="center" wrapText="1"/>
    </xf>
    <xf numFmtId="172" fontId="7" fillId="34" borderId="29" xfId="0" applyNumberFormat="1" applyFont="1" applyFill="1" applyBorder="1" applyAlignment="1">
      <alignment horizontal="center" vertical="center" wrapText="1"/>
    </xf>
    <xf numFmtId="172" fontId="7" fillId="34" borderId="56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wrapText="1"/>
    </xf>
    <xf numFmtId="172" fontId="7" fillId="34" borderId="75" xfId="0" applyNumberFormat="1" applyFont="1" applyFill="1" applyBorder="1" applyAlignment="1">
      <alignment wrapText="1"/>
    </xf>
    <xf numFmtId="0" fontId="7" fillId="34" borderId="79" xfId="0" applyFont="1" applyFill="1" applyBorder="1" applyAlignment="1">
      <alignment wrapText="1"/>
    </xf>
    <xf numFmtId="0" fontId="10" fillId="34" borderId="79" xfId="0" applyFont="1" applyFill="1" applyBorder="1" applyAlignment="1">
      <alignment wrapText="1"/>
    </xf>
    <xf numFmtId="172" fontId="7" fillId="34" borderId="0" xfId="0" applyNumberFormat="1" applyFont="1" applyFill="1" applyBorder="1" applyAlignment="1">
      <alignment horizontal="center" vertical="center" wrapText="1"/>
    </xf>
    <xf numFmtId="172" fontId="7" fillId="34" borderId="75" xfId="0" applyNumberFormat="1" applyFont="1" applyFill="1" applyBorder="1" applyAlignment="1">
      <alignment horizontal="center" vertical="center" wrapText="1"/>
    </xf>
    <xf numFmtId="172" fontId="6" fillId="34" borderId="40" xfId="0" applyNumberFormat="1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172" fontId="7" fillId="34" borderId="80" xfId="0" applyNumberFormat="1" applyFont="1" applyFill="1" applyBorder="1" applyAlignment="1">
      <alignment horizontal="center" vertical="center" wrapText="1"/>
    </xf>
    <xf numFmtId="172" fontId="7" fillId="34" borderId="41" xfId="0" applyNumberFormat="1" applyFont="1" applyFill="1" applyBorder="1" applyAlignment="1">
      <alignment horizontal="center" vertical="center" wrapText="1"/>
    </xf>
    <xf numFmtId="172" fontId="7" fillId="34" borderId="36" xfId="0" applyNumberFormat="1" applyFont="1" applyFill="1" applyBorder="1" applyAlignment="1">
      <alignment horizontal="center" vertical="center" wrapText="1"/>
    </xf>
    <xf numFmtId="172" fontId="7" fillId="34" borderId="47" xfId="0" applyNumberFormat="1" applyFont="1" applyFill="1" applyBorder="1" applyAlignment="1">
      <alignment horizontal="center" vertical="center" wrapText="1"/>
    </xf>
    <xf numFmtId="172" fontId="7" fillId="34" borderId="37" xfId="0" applyNumberFormat="1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172" fontId="7" fillId="34" borderId="66" xfId="0" applyNumberFormat="1" applyFont="1" applyFill="1" applyBorder="1" applyAlignment="1">
      <alignment horizontal="center" vertical="center" wrapText="1"/>
    </xf>
    <xf numFmtId="172" fontId="7" fillId="34" borderId="42" xfId="0" applyNumberFormat="1" applyFont="1" applyFill="1" applyBorder="1" applyAlignment="1">
      <alignment horizontal="center" vertical="center" wrapText="1"/>
    </xf>
    <xf numFmtId="172" fontId="7" fillId="34" borderId="23" xfId="0" applyNumberFormat="1" applyFont="1" applyFill="1" applyBorder="1" applyAlignment="1">
      <alignment horizontal="center" vertical="center" wrapText="1"/>
    </xf>
    <xf numFmtId="172" fontId="7" fillId="34" borderId="21" xfId="0" applyNumberFormat="1" applyFont="1" applyFill="1" applyBorder="1" applyAlignment="1">
      <alignment horizontal="center" vertical="center" wrapText="1"/>
    </xf>
    <xf numFmtId="172" fontId="7" fillId="34" borderId="24" xfId="0" applyNumberFormat="1" applyFont="1" applyFill="1" applyBorder="1" applyAlignment="1">
      <alignment horizontal="center" vertical="center" wrapText="1"/>
    </xf>
    <xf numFmtId="0" fontId="7" fillId="34" borderId="79" xfId="0" applyFont="1" applyFill="1" applyBorder="1" applyAlignment="1">
      <alignment horizontal="center" vertical="center" wrapText="1"/>
    </xf>
    <xf numFmtId="0" fontId="10" fillId="34" borderId="79" xfId="0" applyFont="1" applyFill="1" applyBorder="1" applyAlignment="1">
      <alignment horizontal="center" vertical="center" wrapText="1"/>
    </xf>
    <xf numFmtId="0" fontId="8" fillId="34" borderId="79" xfId="0" applyFont="1" applyFill="1" applyBorder="1" applyAlignment="1">
      <alignment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7" fillId="34" borderId="79" xfId="0" applyFont="1" applyFill="1" applyBorder="1" applyAlignment="1">
      <alignment vertical="center" wrapText="1"/>
    </xf>
    <xf numFmtId="0" fontId="6" fillId="34" borderId="81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172" fontId="7" fillId="34" borderId="35" xfId="0" applyNumberFormat="1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172" fontId="7" fillId="34" borderId="22" xfId="0" applyNumberFormat="1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wrapText="1"/>
    </xf>
    <xf numFmtId="172" fontId="6" fillId="34" borderId="59" xfId="0" applyNumberFormat="1" applyFont="1" applyFill="1" applyBorder="1" applyAlignment="1">
      <alignment horizontal="center" vertical="center" wrapText="1"/>
    </xf>
    <xf numFmtId="172" fontId="6" fillId="34" borderId="61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172" fontId="7" fillId="34" borderId="82" xfId="0" applyNumberFormat="1" applyFont="1" applyFill="1" applyBorder="1" applyAlignment="1">
      <alignment horizontal="center" vertical="center" wrapText="1"/>
    </xf>
    <xf numFmtId="0" fontId="7" fillId="34" borderId="54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wrapText="1"/>
    </xf>
    <xf numFmtId="0" fontId="7" fillId="34" borderId="0" xfId="0" applyFont="1" applyFill="1" applyAlignment="1">
      <alignment horizontal="justify" wrapText="1"/>
    </xf>
    <xf numFmtId="2" fontId="7" fillId="34" borderId="79" xfId="0" applyNumberFormat="1" applyFont="1" applyFill="1" applyBorder="1" applyAlignment="1">
      <alignment wrapText="1"/>
    </xf>
    <xf numFmtId="2" fontId="7" fillId="34" borderId="83" xfId="0" applyNumberFormat="1" applyFont="1" applyFill="1" applyBorder="1" applyAlignment="1">
      <alignment wrapText="1"/>
    </xf>
    <xf numFmtId="172" fontId="6" fillId="34" borderId="62" xfId="0" applyNumberFormat="1" applyFont="1" applyFill="1" applyBorder="1" applyAlignment="1">
      <alignment horizontal="center" vertical="center" wrapText="1"/>
    </xf>
    <xf numFmtId="172" fontId="6" fillId="34" borderId="60" xfId="0" applyNumberFormat="1" applyFont="1" applyFill="1" applyBorder="1" applyAlignment="1">
      <alignment horizontal="center" vertical="center" wrapText="1"/>
    </xf>
    <xf numFmtId="172" fontId="6" fillId="34" borderId="6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wrapText="1"/>
    </xf>
    <xf numFmtId="0" fontId="7" fillId="34" borderId="59" xfId="0" applyFont="1" applyFill="1" applyBorder="1" applyAlignment="1">
      <alignment wrapText="1"/>
    </xf>
    <xf numFmtId="0" fontId="7" fillId="34" borderId="70" xfId="0" applyFont="1" applyFill="1" applyBorder="1" applyAlignment="1">
      <alignment wrapText="1"/>
    </xf>
    <xf numFmtId="0" fontId="26" fillId="34" borderId="66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34" borderId="6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34" borderId="66" xfId="0" applyNumberFormat="1" applyFont="1" applyFill="1" applyBorder="1" applyAlignment="1">
      <alignment horizontal="center" vertical="center" wrapText="1"/>
    </xf>
    <xf numFmtId="0" fontId="27" fillId="34" borderId="66" xfId="0" applyFont="1" applyFill="1" applyBorder="1" applyAlignment="1">
      <alignment horizontal="center" wrapText="1"/>
    </xf>
    <xf numFmtId="0" fontId="27" fillId="0" borderId="66" xfId="0" applyFont="1" applyBorder="1" applyAlignment="1">
      <alignment horizont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6" xfId="0" applyFont="1" applyBorder="1" applyAlignment="1">
      <alignment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5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6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wrapText="1"/>
    </xf>
    <xf numFmtId="0" fontId="14" fillId="0" borderId="74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wrapText="1"/>
    </xf>
    <xf numFmtId="0" fontId="10" fillId="0" borderId="74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wrapText="1"/>
    </xf>
    <xf numFmtId="0" fontId="7" fillId="0" borderId="74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wrapText="1"/>
    </xf>
    <xf numFmtId="0" fontId="19" fillId="0" borderId="74" xfId="0" applyFont="1" applyFill="1" applyBorder="1" applyAlignment="1">
      <alignment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wrapText="1"/>
    </xf>
    <xf numFmtId="0" fontId="7" fillId="0" borderId="70" xfId="0" applyFont="1" applyFill="1" applyBorder="1" applyAlignment="1">
      <alignment wrapText="1"/>
    </xf>
    <xf numFmtId="0" fontId="6" fillId="0" borderId="7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7" fontId="7" fillId="0" borderId="3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177" fontId="7" fillId="0" borderId="64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177" fontId="6" fillId="0" borderId="58" xfId="0" applyNumberFormat="1" applyFont="1" applyFill="1" applyBorder="1" applyAlignment="1">
      <alignment horizontal="center" vertical="center" wrapText="1"/>
    </xf>
    <xf numFmtId="177" fontId="6" fillId="0" borderId="7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177" fontId="6" fillId="0" borderId="71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wrapText="1"/>
    </xf>
    <xf numFmtId="0" fontId="10" fillId="34" borderId="74" xfId="0" applyFont="1" applyFill="1" applyBorder="1" applyAlignment="1">
      <alignment wrapText="1"/>
    </xf>
    <xf numFmtId="0" fontId="14" fillId="0" borderId="55" xfId="0" applyFont="1" applyFill="1" applyBorder="1" applyAlignment="1">
      <alignment vertical="center" wrapText="1"/>
    </xf>
    <xf numFmtId="0" fontId="14" fillId="0" borderId="74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74" xfId="0" applyFont="1" applyFill="1" applyBorder="1" applyAlignment="1">
      <alignment vertical="center" wrapText="1"/>
    </xf>
    <xf numFmtId="177" fontId="6" fillId="0" borderId="61" xfId="0" applyNumberFormat="1" applyFont="1" applyFill="1" applyBorder="1" applyAlignment="1">
      <alignment horizontal="center" vertical="center" wrapText="1"/>
    </xf>
    <xf numFmtId="177" fontId="6" fillId="0" borderId="62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8" fillId="0" borderId="74" xfId="0" applyFont="1" applyFill="1" applyBorder="1" applyAlignment="1">
      <alignment wrapText="1"/>
    </xf>
    <xf numFmtId="0" fontId="8" fillId="0" borderId="74" xfId="0" applyFont="1" applyFill="1" applyBorder="1" applyAlignment="1">
      <alignment wrapText="1"/>
    </xf>
    <xf numFmtId="0" fontId="21" fillId="0" borderId="74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177" fontId="6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0" borderId="29" xfId="0" applyNumberFormat="1" applyFont="1" applyFill="1" applyBorder="1" applyAlignment="1">
      <alignment horizontal="center" vertical="center" wrapText="1"/>
    </xf>
    <xf numFmtId="177" fontId="6" fillId="0" borderId="45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wrapText="1"/>
    </xf>
    <xf numFmtId="0" fontId="68" fillId="0" borderId="74" xfId="0" applyFont="1" applyFill="1" applyBorder="1" applyAlignment="1">
      <alignment wrapText="1"/>
    </xf>
    <xf numFmtId="0" fontId="8" fillId="0" borderId="7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vertical="center" wrapText="1"/>
    </xf>
    <xf numFmtId="0" fontId="17" fillId="0" borderId="7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74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wrapText="1"/>
    </xf>
    <xf numFmtId="0" fontId="7" fillId="0" borderId="74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79" xfId="0" applyFont="1" applyFill="1" applyBorder="1" applyAlignment="1">
      <alignment horizontal="center" wrapText="1"/>
    </xf>
    <xf numFmtId="0" fontId="8" fillId="0" borderId="74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7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vertical="center" wrapText="1"/>
    </xf>
    <xf numFmtId="177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177" fontId="6" fillId="0" borderId="48" xfId="0" applyNumberFormat="1" applyFont="1" applyFill="1" applyBorder="1" applyAlignment="1">
      <alignment horizontal="center" vertical="center" wrapText="1"/>
    </xf>
    <xf numFmtId="177" fontId="6" fillId="0" borderId="56" xfId="0" applyNumberFormat="1" applyFont="1" applyFill="1" applyBorder="1" applyAlignment="1">
      <alignment horizontal="center" vertical="center" wrapText="1"/>
    </xf>
    <xf numFmtId="177" fontId="6" fillId="0" borderId="44" xfId="0" applyNumberFormat="1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wrapText="1"/>
    </xf>
    <xf numFmtId="0" fontId="10" fillId="34" borderId="74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7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wrapText="1"/>
    </xf>
    <xf numFmtId="0" fontId="7" fillId="34" borderId="74" xfId="0" applyFont="1" applyFill="1" applyBorder="1" applyAlignment="1">
      <alignment horizontal="center" wrapText="1"/>
    </xf>
    <xf numFmtId="0" fontId="7" fillId="34" borderId="55" xfId="0" applyFont="1" applyFill="1" applyBorder="1" applyAlignment="1">
      <alignment wrapText="1"/>
    </xf>
    <xf numFmtId="0" fontId="7" fillId="34" borderId="74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84" xfId="0" applyFont="1" applyFill="1" applyBorder="1" applyAlignment="1">
      <alignment wrapText="1"/>
    </xf>
    <xf numFmtId="2" fontId="7" fillId="0" borderId="5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wrapText="1"/>
    </xf>
    <xf numFmtId="0" fontId="8" fillId="0" borderId="67" xfId="0" applyFont="1" applyFill="1" applyBorder="1" applyAlignment="1">
      <alignment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wrapText="1"/>
    </xf>
    <xf numFmtId="0" fontId="7" fillId="0" borderId="5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wrapText="1"/>
    </xf>
    <xf numFmtId="0" fontId="14" fillId="34" borderId="74" xfId="0" applyFont="1" applyFill="1" applyBorder="1" applyAlignment="1">
      <alignment wrapText="1"/>
    </xf>
    <xf numFmtId="0" fontId="6" fillId="0" borderId="55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79" xfId="0" applyFont="1" applyFill="1" applyBorder="1" applyAlignment="1">
      <alignment horizont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7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vertical="center" wrapText="1"/>
    </xf>
    <xf numFmtId="0" fontId="7" fillId="34" borderId="74" xfId="0" applyFont="1" applyFill="1" applyBorder="1" applyAlignment="1">
      <alignment vertical="center" wrapText="1"/>
    </xf>
    <xf numFmtId="172" fontId="6" fillId="34" borderId="14" xfId="0" applyNumberFormat="1" applyFont="1" applyFill="1" applyBorder="1" applyAlignment="1">
      <alignment horizontal="center" vertical="center" wrapText="1"/>
    </xf>
    <xf numFmtId="172" fontId="6" fillId="34" borderId="53" xfId="0" applyNumberFormat="1" applyFont="1" applyFill="1" applyBorder="1" applyAlignment="1">
      <alignment horizontal="center" vertical="center" wrapText="1"/>
    </xf>
    <xf numFmtId="172" fontId="7" fillId="34" borderId="64" xfId="0" applyNumberFormat="1" applyFont="1" applyFill="1" applyBorder="1" applyAlignment="1">
      <alignment horizontal="center" vertical="center" wrapText="1"/>
    </xf>
    <xf numFmtId="172" fontId="6" fillId="34" borderId="64" xfId="0" applyNumberFormat="1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172" fontId="6" fillId="34" borderId="62" xfId="0" applyNumberFormat="1" applyFont="1" applyFill="1" applyBorder="1" applyAlignment="1">
      <alignment horizontal="center" vertical="center" wrapText="1"/>
    </xf>
    <xf numFmtId="172" fontId="6" fillId="34" borderId="61" xfId="0" applyNumberFormat="1" applyFont="1" applyFill="1" applyBorder="1" applyAlignment="1">
      <alignment horizontal="center" vertical="center" wrapText="1"/>
    </xf>
    <xf numFmtId="172" fontId="7" fillId="34" borderId="61" xfId="0" applyNumberFormat="1" applyFont="1" applyFill="1" applyBorder="1" applyAlignment="1">
      <alignment horizontal="center" vertical="center" wrapText="1"/>
    </xf>
    <xf numFmtId="172" fontId="7" fillId="34" borderId="62" xfId="0" applyNumberFormat="1" applyFont="1" applyFill="1" applyBorder="1" applyAlignment="1">
      <alignment horizontal="center" vertical="center" wrapText="1"/>
    </xf>
    <xf numFmtId="172" fontId="6" fillId="34" borderId="13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wrapText="1"/>
    </xf>
    <xf numFmtId="0" fontId="8" fillId="34" borderId="74" xfId="0" applyFont="1" applyFill="1" applyBorder="1" applyAlignment="1">
      <alignment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wrapText="1"/>
    </xf>
    <xf numFmtId="0" fontId="7" fillId="34" borderId="79" xfId="0" applyFont="1" applyFill="1" applyBorder="1" applyAlignment="1">
      <alignment wrapText="1"/>
    </xf>
    <xf numFmtId="172" fontId="6" fillId="34" borderId="16" xfId="0" applyNumberFormat="1" applyFont="1" applyFill="1" applyBorder="1" applyAlignment="1">
      <alignment horizontal="center" vertical="center" wrapText="1"/>
    </xf>
    <xf numFmtId="172" fontId="6" fillId="34" borderId="71" xfId="0" applyNumberFormat="1" applyFont="1" applyFill="1" applyBorder="1" applyAlignment="1">
      <alignment horizontal="center" vertical="center" wrapText="1"/>
    </xf>
    <xf numFmtId="172" fontId="6" fillId="34" borderId="58" xfId="0" applyNumberFormat="1" applyFont="1" applyFill="1" applyBorder="1" applyAlignment="1">
      <alignment horizontal="center" vertical="center" wrapText="1"/>
    </xf>
    <xf numFmtId="172" fontId="6" fillId="34" borderId="72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vertical="center" wrapText="1"/>
    </xf>
    <xf numFmtId="172" fontId="6" fillId="34" borderId="78" xfId="0" applyNumberFormat="1" applyFont="1" applyFill="1" applyBorder="1" applyAlignment="1">
      <alignment horizontal="center" vertical="center" wrapText="1"/>
    </xf>
    <xf numFmtId="172" fontId="6" fillId="34" borderId="85" xfId="0" applyNumberFormat="1" applyFont="1" applyFill="1" applyBorder="1" applyAlignment="1">
      <alignment horizontal="center" vertical="center" wrapText="1"/>
    </xf>
    <xf numFmtId="172" fontId="6" fillId="34" borderId="76" xfId="0" applyNumberFormat="1" applyFont="1" applyFill="1" applyBorder="1" applyAlignment="1">
      <alignment horizontal="center" vertical="center" wrapText="1"/>
    </xf>
    <xf numFmtId="0" fontId="0" fillId="34" borderId="64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172" fontId="7" fillId="34" borderId="53" xfId="0" applyNumberFormat="1" applyFont="1" applyFill="1" applyBorder="1" applyAlignment="1">
      <alignment horizontal="center" vertical="center" wrapText="1"/>
    </xf>
    <xf numFmtId="172" fontId="7" fillId="34" borderId="85" xfId="0" applyNumberFormat="1" applyFont="1" applyFill="1" applyBorder="1" applyAlignment="1">
      <alignment horizontal="center" vertical="center" wrapText="1"/>
    </xf>
    <xf numFmtId="172" fontId="7" fillId="34" borderId="71" xfId="0" applyNumberFormat="1" applyFont="1" applyFill="1" applyBorder="1" applyAlignment="1">
      <alignment horizontal="center" vertical="center" wrapText="1"/>
    </xf>
    <xf numFmtId="9" fontId="6" fillId="34" borderId="13" xfId="56" applyFont="1" applyFill="1" applyBorder="1" applyAlignment="1">
      <alignment horizontal="center" vertical="center" wrapText="1"/>
    </xf>
    <xf numFmtId="9" fontId="6" fillId="34" borderId="55" xfId="56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vertical="center" wrapText="1"/>
    </xf>
    <xf numFmtId="0" fontId="10" fillId="34" borderId="74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172" fontId="6" fillId="34" borderId="18" xfId="0" applyNumberFormat="1" applyFont="1" applyFill="1" applyBorder="1" applyAlignment="1">
      <alignment horizontal="center" vertical="center" wrapText="1"/>
    </xf>
    <xf numFmtId="172" fontId="6" fillId="34" borderId="19" xfId="0" applyNumberFormat="1" applyFont="1" applyFill="1" applyBorder="1" applyAlignment="1">
      <alignment horizontal="center" vertical="center" wrapText="1"/>
    </xf>
    <xf numFmtId="172" fontId="6" fillId="34" borderId="29" xfId="0" applyNumberFormat="1" applyFont="1" applyFill="1" applyBorder="1" applyAlignment="1">
      <alignment horizontal="center" vertical="center" wrapText="1"/>
    </xf>
    <xf numFmtId="172" fontId="6" fillId="34" borderId="4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16" zoomScaleNormal="10" zoomScaleSheetLayoutView="16" zoomScalePageLayoutView="40" workbookViewId="0" topLeftCell="B1">
      <pane ySplit="7" topLeftCell="A180" activePane="bottomLeft" state="frozen"/>
      <selection pane="topLeft" activeCell="D1" sqref="D1"/>
      <selection pane="bottomLeft" activeCell="E197" sqref="E197:E201"/>
    </sheetView>
  </sheetViews>
  <sheetFormatPr defaultColWidth="9.00390625" defaultRowHeight="12.75"/>
  <cols>
    <col min="1" max="1" width="14.75390625" style="3" customWidth="1"/>
    <col min="2" max="2" width="155.875" style="114" customWidth="1"/>
    <col min="3" max="3" width="189.125" style="67" customWidth="1"/>
    <col min="4" max="4" width="37.00390625" style="12" customWidth="1"/>
    <col min="5" max="5" width="99.625" style="67" customWidth="1"/>
    <col min="6" max="6" width="163.25390625" style="67" customWidth="1"/>
    <col min="7" max="7" width="52.00390625" style="1" customWidth="1"/>
    <col min="8" max="8" width="49.75390625" style="15" customWidth="1"/>
    <col min="9" max="9" width="53.375" style="15" customWidth="1"/>
    <col min="10" max="10" width="39.375" style="15" customWidth="1"/>
    <col min="11" max="11" width="33.75390625" style="15" customWidth="1"/>
    <col min="12" max="12" width="54.00390625" style="15" customWidth="1"/>
    <col min="13" max="13" width="50.25390625" style="15" customWidth="1"/>
    <col min="14" max="14" width="52.25390625" style="15" customWidth="1"/>
    <col min="15" max="15" width="49.75390625" style="15" customWidth="1"/>
    <col min="16" max="16" width="38.00390625" style="15" customWidth="1"/>
    <col min="17" max="17" width="33.00390625" style="15" customWidth="1"/>
    <col min="18" max="18" width="42.875" style="15" customWidth="1"/>
    <col min="19" max="19" width="41.25390625" style="15" customWidth="1"/>
    <col min="20" max="21" width="9.125" style="3" customWidth="1"/>
    <col min="22" max="22" width="5.875" style="3" bestFit="1" customWidth="1"/>
    <col min="23" max="16384" width="9.125" style="3" customWidth="1"/>
  </cols>
  <sheetData>
    <row r="1" spans="1:19" ht="89.25" customHeight="1">
      <c r="A1" s="374" t="s">
        <v>287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2"/>
      <c r="S1" s="2"/>
    </row>
    <row r="2" spans="1:19" ht="16.5" customHeight="1" thickBot="1">
      <c r="A2" s="4"/>
      <c r="B2" s="111"/>
      <c r="C2" s="126"/>
      <c r="D2" s="5"/>
      <c r="E2" s="126"/>
      <c r="F2" s="12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48" customHeight="1">
      <c r="A3" s="375" t="s">
        <v>0</v>
      </c>
      <c r="B3" s="357" t="s">
        <v>1</v>
      </c>
      <c r="C3" s="278" t="s">
        <v>34</v>
      </c>
      <c r="D3" s="357" t="s">
        <v>10</v>
      </c>
      <c r="E3" s="278" t="s">
        <v>35</v>
      </c>
      <c r="F3" s="278" t="s">
        <v>9</v>
      </c>
      <c r="G3" s="304" t="s">
        <v>8</v>
      </c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  <c r="S3" s="307"/>
      <c r="T3" s="122"/>
    </row>
    <row r="4" spans="1:20" ht="33" customHeight="1" thickBot="1">
      <c r="A4" s="376"/>
      <c r="B4" s="358"/>
      <c r="C4" s="279"/>
      <c r="D4" s="358"/>
      <c r="E4" s="279"/>
      <c r="F4" s="279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10"/>
      <c r="T4" s="122"/>
    </row>
    <row r="5" spans="1:20" ht="53.25">
      <c r="A5" s="376"/>
      <c r="B5" s="358"/>
      <c r="C5" s="279"/>
      <c r="D5" s="358"/>
      <c r="E5" s="370"/>
      <c r="F5" s="279"/>
      <c r="G5" s="278" t="s">
        <v>6</v>
      </c>
      <c r="H5" s="371" t="s">
        <v>7</v>
      </c>
      <c r="I5" s="336"/>
      <c r="J5" s="371" t="s">
        <v>39</v>
      </c>
      <c r="K5" s="336"/>
      <c r="L5" s="335" t="s">
        <v>2</v>
      </c>
      <c r="M5" s="336"/>
      <c r="N5" s="378" t="s">
        <v>3</v>
      </c>
      <c r="O5" s="379"/>
      <c r="P5" s="335" t="s">
        <v>38</v>
      </c>
      <c r="Q5" s="336"/>
      <c r="R5" s="335" t="s">
        <v>4</v>
      </c>
      <c r="S5" s="336"/>
      <c r="T5" s="122"/>
    </row>
    <row r="6" spans="1:20" ht="144.75" customHeight="1" thickBot="1">
      <c r="A6" s="376"/>
      <c r="B6" s="358"/>
      <c r="C6" s="279"/>
      <c r="D6" s="358"/>
      <c r="E6" s="370"/>
      <c r="F6" s="279"/>
      <c r="G6" s="279"/>
      <c r="H6" s="337"/>
      <c r="I6" s="338"/>
      <c r="J6" s="337"/>
      <c r="K6" s="338"/>
      <c r="L6" s="337"/>
      <c r="M6" s="338"/>
      <c r="N6" s="380"/>
      <c r="O6" s="381"/>
      <c r="P6" s="337"/>
      <c r="Q6" s="338"/>
      <c r="R6" s="337"/>
      <c r="S6" s="338"/>
      <c r="T6" s="122"/>
    </row>
    <row r="7" spans="1:20" ht="149.25" customHeight="1" thickBot="1">
      <c r="A7" s="376"/>
      <c r="B7" s="359"/>
      <c r="C7" s="290"/>
      <c r="D7" s="359"/>
      <c r="E7" s="343"/>
      <c r="F7" s="290"/>
      <c r="G7" s="290"/>
      <c r="H7" s="131" t="s">
        <v>36</v>
      </c>
      <c r="I7" s="132" t="s">
        <v>37</v>
      </c>
      <c r="J7" s="131" t="s">
        <v>36</v>
      </c>
      <c r="K7" s="132" t="s">
        <v>37</v>
      </c>
      <c r="L7" s="131" t="s">
        <v>36</v>
      </c>
      <c r="M7" s="132" t="s">
        <v>37</v>
      </c>
      <c r="N7" s="131" t="s">
        <v>36</v>
      </c>
      <c r="O7" s="132" t="s">
        <v>37</v>
      </c>
      <c r="P7" s="131" t="s">
        <v>36</v>
      </c>
      <c r="Q7" s="132" t="s">
        <v>37</v>
      </c>
      <c r="R7" s="131" t="s">
        <v>36</v>
      </c>
      <c r="S7" s="132" t="s">
        <v>37</v>
      </c>
      <c r="T7" s="122"/>
    </row>
    <row r="8" spans="1:19" ht="62.25" thickBot="1">
      <c r="A8" s="8">
        <v>1</v>
      </c>
      <c r="B8" s="123">
        <v>2</v>
      </c>
      <c r="C8" s="127">
        <v>3</v>
      </c>
      <c r="D8" s="123">
        <v>4</v>
      </c>
      <c r="E8" s="127">
        <v>5</v>
      </c>
      <c r="F8" s="127">
        <v>6</v>
      </c>
      <c r="G8" s="8">
        <v>7</v>
      </c>
      <c r="H8" s="9">
        <v>8</v>
      </c>
      <c r="I8" s="10">
        <v>9</v>
      </c>
      <c r="J8" s="9">
        <v>10</v>
      </c>
      <c r="K8" s="10">
        <v>11</v>
      </c>
      <c r="L8" s="9">
        <v>12</v>
      </c>
      <c r="M8" s="10">
        <v>13</v>
      </c>
      <c r="N8" s="9">
        <v>14</v>
      </c>
      <c r="O8" s="10">
        <v>15</v>
      </c>
      <c r="P8" s="9">
        <v>16</v>
      </c>
      <c r="Q8" s="10">
        <v>17</v>
      </c>
      <c r="R8" s="9">
        <v>18</v>
      </c>
      <c r="S8" s="10">
        <v>19</v>
      </c>
    </row>
    <row r="9" spans="1:19" s="11" customFormat="1" ht="289.5" customHeight="1" thickBot="1">
      <c r="A9" s="348">
        <v>1</v>
      </c>
      <c r="B9" s="367" t="s">
        <v>71</v>
      </c>
      <c r="C9" s="278" t="s">
        <v>279</v>
      </c>
      <c r="D9" s="282" t="s">
        <v>27</v>
      </c>
      <c r="E9" s="278" t="s">
        <v>62</v>
      </c>
      <c r="F9" s="351" t="s">
        <v>40</v>
      </c>
      <c r="G9" s="20" t="s">
        <v>27</v>
      </c>
      <c r="H9" s="21">
        <f aca="true" t="shared" si="0" ref="H9:H14">J9+L9+N9+P9+R9</f>
        <v>95777.79999999999</v>
      </c>
      <c r="I9" s="22">
        <f>I10+I11+I12+I13</f>
        <v>31605.5</v>
      </c>
      <c r="J9" s="21">
        <v>0</v>
      </c>
      <c r="K9" s="22">
        <f>K10+K11+K12+K13</f>
        <v>0</v>
      </c>
      <c r="L9" s="21">
        <f>L10+L11+L12+L13+L14</f>
        <v>7621.200000000001</v>
      </c>
      <c r="M9" s="22">
        <f>M10+M11+M12+M13</f>
        <v>4233.6</v>
      </c>
      <c r="N9" s="21">
        <f>N10+N11+N12+N13+N14</f>
        <v>88156.59999999999</v>
      </c>
      <c r="O9" s="22">
        <f>O10+O11+O12+O13</f>
        <v>27371.9</v>
      </c>
      <c r="P9" s="23">
        <v>0</v>
      </c>
      <c r="Q9" s="22">
        <f>Q10+Q11+Q12+Q13</f>
        <v>0</v>
      </c>
      <c r="R9" s="23">
        <v>0</v>
      </c>
      <c r="S9" s="22">
        <f>S10+S11+S12+S13</f>
        <v>0</v>
      </c>
    </row>
    <row r="10" spans="1:19" s="11" customFormat="1" ht="63" customHeight="1">
      <c r="A10" s="349"/>
      <c r="B10" s="368"/>
      <c r="C10" s="322"/>
      <c r="D10" s="346"/>
      <c r="E10" s="322"/>
      <c r="F10" s="352"/>
      <c r="G10" s="24">
        <v>2009</v>
      </c>
      <c r="H10" s="25">
        <f t="shared" si="0"/>
        <v>3270</v>
      </c>
      <c r="I10" s="26">
        <f>K10+M10+O10+Q10</f>
        <v>3234.8</v>
      </c>
      <c r="J10" s="27">
        <v>0</v>
      </c>
      <c r="K10" s="26">
        <v>0</v>
      </c>
      <c r="L10" s="25">
        <v>0</v>
      </c>
      <c r="M10" s="26">
        <v>0</v>
      </c>
      <c r="N10" s="25">
        <v>3270</v>
      </c>
      <c r="O10" s="26">
        <v>3234.8</v>
      </c>
      <c r="P10" s="27">
        <v>0</v>
      </c>
      <c r="Q10" s="26">
        <v>0</v>
      </c>
      <c r="R10" s="27">
        <v>0</v>
      </c>
      <c r="S10" s="26">
        <v>0</v>
      </c>
    </row>
    <row r="11" spans="1:19" s="11" customFormat="1" ht="63" customHeight="1">
      <c r="A11" s="349"/>
      <c r="B11" s="368"/>
      <c r="C11" s="322"/>
      <c r="D11" s="346"/>
      <c r="E11" s="322"/>
      <c r="F11" s="352"/>
      <c r="G11" s="28">
        <v>2010</v>
      </c>
      <c r="H11" s="29">
        <f t="shared" si="0"/>
        <v>5923</v>
      </c>
      <c r="I11" s="30">
        <f>K11+M11+O11+Q11+S11</f>
        <v>5919.4</v>
      </c>
      <c r="J11" s="31">
        <v>0</v>
      </c>
      <c r="K11" s="30">
        <v>0</v>
      </c>
      <c r="L11" s="29">
        <v>0</v>
      </c>
      <c r="M11" s="30">
        <v>0</v>
      </c>
      <c r="N11" s="29">
        <v>5923</v>
      </c>
      <c r="O11" s="30">
        <v>5919.4</v>
      </c>
      <c r="P11" s="31">
        <v>0</v>
      </c>
      <c r="Q11" s="30">
        <v>0</v>
      </c>
      <c r="R11" s="31">
        <v>0</v>
      </c>
      <c r="S11" s="30">
        <v>0</v>
      </c>
    </row>
    <row r="12" spans="1:19" s="11" customFormat="1" ht="63" customHeight="1">
      <c r="A12" s="349"/>
      <c r="B12" s="368"/>
      <c r="C12" s="322"/>
      <c r="D12" s="346"/>
      <c r="E12" s="322"/>
      <c r="F12" s="352"/>
      <c r="G12" s="28">
        <v>2011</v>
      </c>
      <c r="H12" s="29">
        <f t="shared" si="0"/>
        <v>10010.7</v>
      </c>
      <c r="I12" s="30">
        <f>K12+M12+O12+Q12+S12</f>
        <v>10010.7</v>
      </c>
      <c r="J12" s="31">
        <v>0</v>
      </c>
      <c r="K12" s="30">
        <v>0</v>
      </c>
      <c r="L12" s="29">
        <v>1955.6</v>
      </c>
      <c r="M12" s="30">
        <v>1955.6</v>
      </c>
      <c r="N12" s="29">
        <v>8055.1</v>
      </c>
      <c r="O12" s="30">
        <v>8055.1</v>
      </c>
      <c r="P12" s="31">
        <v>0</v>
      </c>
      <c r="Q12" s="30">
        <v>0</v>
      </c>
      <c r="R12" s="31">
        <v>0</v>
      </c>
      <c r="S12" s="30">
        <v>0</v>
      </c>
    </row>
    <row r="13" spans="1:19" s="11" customFormat="1" ht="63" customHeight="1">
      <c r="A13" s="349"/>
      <c r="B13" s="368"/>
      <c r="C13" s="322"/>
      <c r="D13" s="346"/>
      <c r="E13" s="322"/>
      <c r="F13" s="352"/>
      <c r="G13" s="32">
        <v>2012</v>
      </c>
      <c r="H13" s="29">
        <f t="shared" si="0"/>
        <v>12446.8</v>
      </c>
      <c r="I13" s="30">
        <f>K13+M13+O13+Q13+S13</f>
        <v>12440.6</v>
      </c>
      <c r="J13" s="33">
        <v>0</v>
      </c>
      <c r="K13" s="34">
        <v>0</v>
      </c>
      <c r="L13" s="35">
        <v>2278</v>
      </c>
      <c r="M13" s="34">
        <v>2278</v>
      </c>
      <c r="N13" s="35">
        <v>10168.8</v>
      </c>
      <c r="O13" s="34">
        <v>10162.6</v>
      </c>
      <c r="P13" s="33">
        <v>0</v>
      </c>
      <c r="Q13" s="34">
        <v>0</v>
      </c>
      <c r="R13" s="33">
        <v>0</v>
      </c>
      <c r="S13" s="34">
        <v>0</v>
      </c>
    </row>
    <row r="14" spans="1:19" s="11" customFormat="1" ht="175.5" customHeight="1" thickBot="1">
      <c r="A14" s="350"/>
      <c r="B14" s="369"/>
      <c r="C14" s="366"/>
      <c r="D14" s="377"/>
      <c r="E14" s="366"/>
      <c r="F14" s="353"/>
      <c r="G14" s="32">
        <v>2013</v>
      </c>
      <c r="H14" s="36">
        <f t="shared" si="0"/>
        <v>64127.299999999996</v>
      </c>
      <c r="I14" s="30">
        <f>K14+M14+O14+Q14+S14</f>
        <v>18001.5</v>
      </c>
      <c r="J14" s="33">
        <v>0</v>
      </c>
      <c r="K14" s="34">
        <v>0</v>
      </c>
      <c r="L14" s="35">
        <v>3387.6</v>
      </c>
      <c r="M14" s="34">
        <v>3387.63</v>
      </c>
      <c r="N14" s="35">
        <v>60739.7</v>
      </c>
      <c r="O14" s="34">
        <v>14613.87</v>
      </c>
      <c r="P14" s="33">
        <v>0</v>
      </c>
      <c r="Q14" s="34">
        <v>0</v>
      </c>
      <c r="R14" s="33">
        <v>0</v>
      </c>
      <c r="S14" s="34">
        <v>0</v>
      </c>
    </row>
    <row r="15" spans="1:19" ht="36" customHeight="1" thickBot="1">
      <c r="A15" s="124"/>
      <c r="B15" s="112"/>
      <c r="C15" s="128"/>
      <c r="D15" s="118"/>
      <c r="E15" s="128"/>
      <c r="F15" s="128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8"/>
      <c r="S15" s="39"/>
    </row>
    <row r="16" spans="1:19" s="11" customFormat="1" ht="258.75" customHeight="1" thickBot="1">
      <c r="A16" s="270">
        <v>2</v>
      </c>
      <c r="B16" s="274" t="s">
        <v>93</v>
      </c>
      <c r="C16" s="278" t="s">
        <v>282</v>
      </c>
      <c r="D16" s="282" t="s">
        <v>21</v>
      </c>
      <c r="E16" s="278" t="s">
        <v>61</v>
      </c>
      <c r="F16" s="291" t="s">
        <v>29</v>
      </c>
      <c r="G16" s="40" t="s">
        <v>21</v>
      </c>
      <c r="H16" s="41">
        <f>J16+L16+N16+P16</f>
        <v>89712.76000000001</v>
      </c>
      <c r="I16" s="50">
        <f>I18+I17+I19</f>
        <v>86235.58</v>
      </c>
      <c r="J16" s="41">
        <f aca="true" t="shared" si="1" ref="J16:S16">J17+J18+J19</f>
        <v>0</v>
      </c>
      <c r="K16" s="42">
        <f t="shared" si="1"/>
        <v>0</v>
      </c>
      <c r="L16" s="41">
        <f t="shared" si="1"/>
        <v>83652.04000000001</v>
      </c>
      <c r="M16" s="42">
        <f t="shared" si="1"/>
        <v>80174.87</v>
      </c>
      <c r="N16" s="41">
        <f t="shared" si="1"/>
        <v>6060.719999999999</v>
      </c>
      <c r="O16" s="42">
        <f t="shared" si="1"/>
        <v>6060.71</v>
      </c>
      <c r="P16" s="41">
        <f t="shared" si="1"/>
        <v>0</v>
      </c>
      <c r="Q16" s="42">
        <f t="shared" si="1"/>
        <v>0</v>
      </c>
      <c r="R16" s="41">
        <f t="shared" si="1"/>
        <v>0</v>
      </c>
      <c r="S16" s="42">
        <f t="shared" si="1"/>
        <v>0</v>
      </c>
    </row>
    <row r="17" spans="1:19" s="11" customFormat="1" ht="64.5" customHeight="1">
      <c r="A17" s="271"/>
      <c r="B17" s="372"/>
      <c r="C17" s="322"/>
      <c r="D17" s="283"/>
      <c r="E17" s="322"/>
      <c r="F17" s="292"/>
      <c r="G17" s="44">
        <v>2011</v>
      </c>
      <c r="H17" s="45">
        <f>J17+L17+N17+P17</f>
        <v>25706.28</v>
      </c>
      <c r="I17" s="51">
        <f>K17+M17+O17+Q17</f>
        <v>25706.3</v>
      </c>
      <c r="J17" s="45">
        <v>0</v>
      </c>
      <c r="K17" s="46">
        <v>0</v>
      </c>
      <c r="L17" s="45">
        <v>25251.98</v>
      </c>
      <c r="M17" s="46">
        <v>25252</v>
      </c>
      <c r="N17" s="45">
        <v>454.3</v>
      </c>
      <c r="O17" s="46">
        <v>454.3</v>
      </c>
      <c r="P17" s="45">
        <v>0</v>
      </c>
      <c r="Q17" s="46">
        <v>0</v>
      </c>
      <c r="R17" s="45">
        <v>0</v>
      </c>
      <c r="S17" s="46">
        <v>0</v>
      </c>
    </row>
    <row r="18" spans="1:19" s="11" customFormat="1" ht="64.5" customHeight="1">
      <c r="A18" s="271"/>
      <c r="B18" s="372"/>
      <c r="C18" s="322"/>
      <c r="D18" s="283"/>
      <c r="E18" s="322"/>
      <c r="F18" s="292"/>
      <c r="G18" s="49">
        <v>2012</v>
      </c>
      <c r="H18" s="29">
        <f>J18+L18+N18+P18</f>
        <v>29001.239999999998</v>
      </c>
      <c r="I18" s="52">
        <f>K18+M18+O18+Q18</f>
        <v>29001.2</v>
      </c>
      <c r="J18" s="29">
        <v>0</v>
      </c>
      <c r="K18" s="30">
        <v>0</v>
      </c>
      <c r="L18" s="29">
        <v>28711.23</v>
      </c>
      <c r="M18" s="30">
        <v>28711.2</v>
      </c>
      <c r="N18" s="29">
        <v>290.01</v>
      </c>
      <c r="O18" s="30">
        <v>290</v>
      </c>
      <c r="P18" s="29">
        <v>0</v>
      </c>
      <c r="Q18" s="30">
        <v>0</v>
      </c>
      <c r="R18" s="29">
        <v>0</v>
      </c>
      <c r="S18" s="30">
        <v>0</v>
      </c>
    </row>
    <row r="19" spans="1:19" s="11" customFormat="1" ht="64.5" customHeight="1" thickBot="1">
      <c r="A19" s="294"/>
      <c r="B19" s="373"/>
      <c r="C19" s="323"/>
      <c r="D19" s="296"/>
      <c r="E19" s="323"/>
      <c r="F19" s="293"/>
      <c r="G19" s="53">
        <v>2013</v>
      </c>
      <c r="H19" s="36">
        <f>J19+L19+N19+P19</f>
        <v>35005.240000000005</v>
      </c>
      <c r="I19" s="54">
        <f>K19+M19+O19+Q19</f>
        <v>31528.079999999998</v>
      </c>
      <c r="J19" s="36">
        <v>0</v>
      </c>
      <c r="K19" s="55">
        <v>0</v>
      </c>
      <c r="L19" s="36">
        <v>29688.83</v>
      </c>
      <c r="M19" s="55">
        <v>26211.67</v>
      </c>
      <c r="N19" s="36">
        <v>5316.41</v>
      </c>
      <c r="O19" s="55">
        <v>5316.41</v>
      </c>
      <c r="P19" s="36">
        <v>0</v>
      </c>
      <c r="Q19" s="55">
        <v>0</v>
      </c>
      <c r="R19" s="36">
        <v>0</v>
      </c>
      <c r="S19" s="55">
        <v>0</v>
      </c>
    </row>
    <row r="20" spans="1:19" ht="36" customHeight="1" thickBot="1">
      <c r="A20" s="124">
        <v>3</v>
      </c>
      <c r="B20" s="113"/>
      <c r="C20" s="37"/>
      <c r="D20" s="119"/>
      <c r="E20" s="37"/>
      <c r="F20" s="128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133"/>
      <c r="R20" s="68"/>
      <c r="S20" s="133"/>
    </row>
    <row r="21" spans="1:19" s="11" customFormat="1" ht="177" customHeight="1">
      <c r="A21" s="270">
        <v>3</v>
      </c>
      <c r="B21" s="315" t="s">
        <v>84</v>
      </c>
      <c r="C21" s="278" t="s">
        <v>290</v>
      </c>
      <c r="D21" s="282" t="s">
        <v>52</v>
      </c>
      <c r="E21" s="278" t="s">
        <v>61</v>
      </c>
      <c r="F21" s="286" t="s">
        <v>18</v>
      </c>
      <c r="G21" s="278" t="s">
        <v>5</v>
      </c>
      <c r="H21" s="268">
        <f aca="true" t="shared" si="2" ref="H21:I28">J21+L21+N21+P21+R21</f>
        <v>1835764.8099999998</v>
      </c>
      <c r="I21" s="266">
        <f t="shared" si="2"/>
        <v>1604425.29</v>
      </c>
      <c r="J21" s="268">
        <f aca="true" t="shared" si="3" ref="J21:S21">J23+J24+J25+J28+J26+J27</f>
        <v>0</v>
      </c>
      <c r="K21" s="266">
        <f t="shared" si="3"/>
        <v>0</v>
      </c>
      <c r="L21" s="268">
        <f t="shared" si="3"/>
        <v>355190.97</v>
      </c>
      <c r="M21" s="266">
        <f t="shared" si="3"/>
        <v>344179</v>
      </c>
      <c r="N21" s="268">
        <f t="shared" si="3"/>
        <v>1467737.7</v>
      </c>
      <c r="O21" s="266">
        <f t="shared" si="3"/>
        <v>1254698.09</v>
      </c>
      <c r="P21" s="268">
        <f t="shared" si="3"/>
        <v>0</v>
      </c>
      <c r="Q21" s="266">
        <f t="shared" si="3"/>
        <v>0</v>
      </c>
      <c r="R21" s="268">
        <f t="shared" si="3"/>
        <v>12836.14</v>
      </c>
      <c r="S21" s="266">
        <f t="shared" si="3"/>
        <v>5548.2</v>
      </c>
    </row>
    <row r="22" spans="1:19" s="11" customFormat="1" ht="409.5" customHeight="1" thickBot="1">
      <c r="A22" s="271"/>
      <c r="B22" s="382"/>
      <c r="C22" s="279"/>
      <c r="D22" s="283"/>
      <c r="E22" s="279"/>
      <c r="F22" s="287"/>
      <c r="G22" s="354"/>
      <c r="H22" s="297"/>
      <c r="I22" s="298"/>
      <c r="J22" s="297"/>
      <c r="K22" s="298"/>
      <c r="L22" s="297"/>
      <c r="M22" s="298"/>
      <c r="N22" s="297"/>
      <c r="O22" s="298"/>
      <c r="P22" s="269"/>
      <c r="Q22" s="298"/>
      <c r="R22" s="269"/>
      <c r="S22" s="267"/>
    </row>
    <row r="23" spans="1:19" s="11" customFormat="1" ht="64.5" customHeight="1">
      <c r="A23" s="272"/>
      <c r="B23" s="383"/>
      <c r="C23" s="360"/>
      <c r="D23" s="385"/>
      <c r="E23" s="360"/>
      <c r="F23" s="360"/>
      <c r="G23" s="56">
        <v>2009</v>
      </c>
      <c r="H23" s="45">
        <f t="shared" si="2"/>
        <v>189508.32</v>
      </c>
      <c r="I23" s="46">
        <f t="shared" si="2"/>
        <v>189508.40000000002</v>
      </c>
      <c r="J23" s="45">
        <v>0</v>
      </c>
      <c r="K23" s="46">
        <v>0</v>
      </c>
      <c r="L23" s="45">
        <v>43964.96</v>
      </c>
      <c r="M23" s="46">
        <v>43965</v>
      </c>
      <c r="N23" s="57">
        <v>139995.17</v>
      </c>
      <c r="O23" s="51">
        <v>139995.2</v>
      </c>
      <c r="P23" s="45">
        <v>0</v>
      </c>
      <c r="Q23" s="51">
        <v>0</v>
      </c>
      <c r="R23" s="45">
        <v>5548.19</v>
      </c>
      <c r="S23" s="46">
        <v>5548.2</v>
      </c>
    </row>
    <row r="24" spans="1:19" s="11" customFormat="1" ht="64.5" customHeight="1">
      <c r="A24" s="272"/>
      <c r="B24" s="383"/>
      <c r="C24" s="360"/>
      <c r="D24" s="385"/>
      <c r="E24" s="360"/>
      <c r="F24" s="360"/>
      <c r="G24" s="59">
        <v>2010</v>
      </c>
      <c r="H24" s="29">
        <f t="shared" si="2"/>
        <v>393198.68</v>
      </c>
      <c r="I24" s="46">
        <f t="shared" si="2"/>
        <v>393923.4</v>
      </c>
      <c r="J24" s="29">
        <v>0</v>
      </c>
      <c r="K24" s="30">
        <v>0</v>
      </c>
      <c r="L24" s="29">
        <v>146382.04</v>
      </c>
      <c r="M24" s="30">
        <v>146381.9</v>
      </c>
      <c r="N24" s="60">
        <v>239528.69</v>
      </c>
      <c r="O24" s="52">
        <v>247541.5</v>
      </c>
      <c r="P24" s="29">
        <v>0</v>
      </c>
      <c r="Q24" s="52">
        <v>0</v>
      </c>
      <c r="R24" s="29">
        <v>7287.95</v>
      </c>
      <c r="S24" s="30">
        <v>0</v>
      </c>
    </row>
    <row r="25" spans="1:19" s="11" customFormat="1" ht="64.5" customHeight="1">
      <c r="A25" s="272"/>
      <c r="B25" s="383"/>
      <c r="C25" s="360"/>
      <c r="D25" s="385"/>
      <c r="E25" s="360"/>
      <c r="F25" s="360"/>
      <c r="G25" s="59">
        <v>2011</v>
      </c>
      <c r="H25" s="29">
        <f t="shared" si="2"/>
        <v>434756</v>
      </c>
      <c r="I25" s="46">
        <f t="shared" si="2"/>
        <v>436194.41</v>
      </c>
      <c r="J25" s="29">
        <v>0</v>
      </c>
      <c r="K25" s="30">
        <v>0</v>
      </c>
      <c r="L25" s="29">
        <v>98722.79</v>
      </c>
      <c r="M25" s="30">
        <v>100161.5</v>
      </c>
      <c r="N25" s="60">
        <v>336033.21</v>
      </c>
      <c r="O25" s="52">
        <v>336032.91</v>
      </c>
      <c r="P25" s="29">
        <v>0</v>
      </c>
      <c r="Q25" s="52">
        <v>0</v>
      </c>
      <c r="R25" s="29">
        <v>0</v>
      </c>
      <c r="S25" s="30">
        <v>0</v>
      </c>
    </row>
    <row r="26" spans="1:19" s="11" customFormat="1" ht="64.5" customHeight="1">
      <c r="A26" s="272"/>
      <c r="B26" s="383"/>
      <c r="C26" s="360"/>
      <c r="D26" s="385"/>
      <c r="E26" s="360"/>
      <c r="F26" s="360"/>
      <c r="G26" s="61">
        <v>2012</v>
      </c>
      <c r="H26" s="35">
        <f t="shared" si="2"/>
        <v>416461.39999999997</v>
      </c>
      <c r="I26" s="46">
        <f t="shared" si="2"/>
        <v>416461.30000000005</v>
      </c>
      <c r="J26" s="35">
        <v>0</v>
      </c>
      <c r="K26" s="34">
        <v>0</v>
      </c>
      <c r="L26" s="35">
        <v>51211.74</v>
      </c>
      <c r="M26" s="34">
        <f>29182.4+21688.2</f>
        <v>50870.600000000006</v>
      </c>
      <c r="N26" s="62">
        <v>365249.66</v>
      </c>
      <c r="O26" s="63">
        <f>365590.7</f>
        <v>365590.7</v>
      </c>
      <c r="P26" s="29">
        <v>0</v>
      </c>
      <c r="Q26" s="52">
        <v>0</v>
      </c>
      <c r="R26" s="29">
        <v>0</v>
      </c>
      <c r="S26" s="30">
        <v>0</v>
      </c>
    </row>
    <row r="27" spans="1:19" s="11" customFormat="1" ht="64.5" customHeight="1">
      <c r="A27" s="272"/>
      <c r="B27" s="383"/>
      <c r="C27" s="360"/>
      <c r="D27" s="385"/>
      <c r="E27" s="360"/>
      <c r="F27" s="360"/>
      <c r="G27" s="61">
        <v>2013</v>
      </c>
      <c r="H27" s="35">
        <f t="shared" si="2"/>
        <v>380902.63</v>
      </c>
      <c r="I27" s="46">
        <f t="shared" si="2"/>
        <v>168337.78</v>
      </c>
      <c r="J27" s="35">
        <v>0</v>
      </c>
      <c r="K27" s="34">
        <v>0</v>
      </c>
      <c r="L27" s="35">
        <v>14909.44</v>
      </c>
      <c r="M27" s="34">
        <v>2800</v>
      </c>
      <c r="N27" s="62">
        <v>365993.19</v>
      </c>
      <c r="O27" s="63">
        <v>165537.78</v>
      </c>
      <c r="P27" s="29">
        <v>0</v>
      </c>
      <c r="Q27" s="52">
        <v>0</v>
      </c>
      <c r="R27" s="29">
        <v>0</v>
      </c>
      <c r="S27" s="30">
        <v>0</v>
      </c>
    </row>
    <row r="28" spans="1:19" s="11" customFormat="1" ht="219.75" customHeight="1" thickBot="1">
      <c r="A28" s="273"/>
      <c r="B28" s="384"/>
      <c r="C28" s="361"/>
      <c r="D28" s="386"/>
      <c r="E28" s="361"/>
      <c r="F28" s="361"/>
      <c r="G28" s="64">
        <v>2014</v>
      </c>
      <c r="H28" s="36">
        <f t="shared" si="2"/>
        <v>20937.78</v>
      </c>
      <c r="I28" s="65">
        <f t="shared" si="2"/>
        <v>0</v>
      </c>
      <c r="J28" s="36">
        <v>0</v>
      </c>
      <c r="K28" s="55">
        <v>0</v>
      </c>
      <c r="L28" s="36">
        <v>0</v>
      </c>
      <c r="M28" s="55">
        <v>0</v>
      </c>
      <c r="N28" s="66">
        <v>20937.78</v>
      </c>
      <c r="O28" s="54">
        <v>0</v>
      </c>
      <c r="P28" s="36">
        <v>0</v>
      </c>
      <c r="Q28" s="54">
        <v>0</v>
      </c>
      <c r="R28" s="36">
        <v>0</v>
      </c>
      <c r="S28" s="55">
        <v>0</v>
      </c>
    </row>
    <row r="29" spans="1:19" ht="36" customHeight="1" thickBot="1">
      <c r="A29" s="13"/>
      <c r="D29" s="120"/>
      <c r="G29" s="67"/>
      <c r="H29" s="68"/>
      <c r="I29" s="68"/>
      <c r="J29" s="68"/>
      <c r="K29" s="68"/>
      <c r="L29" s="68" t="s">
        <v>16</v>
      </c>
      <c r="M29" s="68"/>
      <c r="N29" s="68"/>
      <c r="O29" s="68"/>
      <c r="P29" s="68"/>
      <c r="Q29" s="68"/>
      <c r="R29" s="68"/>
      <c r="S29" s="68"/>
    </row>
    <row r="30" spans="1:19" s="11" customFormat="1" ht="42.75" customHeight="1">
      <c r="A30" s="270">
        <v>4</v>
      </c>
      <c r="B30" s="274" t="s">
        <v>46</v>
      </c>
      <c r="C30" s="387" t="s">
        <v>291</v>
      </c>
      <c r="D30" s="282" t="s">
        <v>19</v>
      </c>
      <c r="E30" s="278" t="s">
        <v>63</v>
      </c>
      <c r="F30" s="362" t="s">
        <v>20</v>
      </c>
      <c r="G30" s="278" t="s">
        <v>17</v>
      </c>
      <c r="H30" s="268">
        <f>H32+H33+H34+H35+H36+H37+H38+H39+H40+H41+H42</f>
        <v>460690.91500000004</v>
      </c>
      <c r="I30" s="266">
        <f>I32+I33+I34+I35+I36+I37+I38+I39+I40+I41+I42</f>
        <v>34612.490000000005</v>
      </c>
      <c r="J30" s="268">
        <f>SUM(J32:J42)</f>
        <v>0</v>
      </c>
      <c r="K30" s="266">
        <f aca="true" t="shared" si="4" ref="K30:S30">K32+K33+K34+K35+K36+K37+K38+K39+K40+K41+K42</f>
        <v>0</v>
      </c>
      <c r="L30" s="268">
        <f t="shared" si="4"/>
        <v>22859.605</v>
      </c>
      <c r="M30" s="266">
        <f t="shared" si="4"/>
        <v>11552.17</v>
      </c>
      <c r="N30" s="268">
        <f t="shared" si="4"/>
        <v>437831.31000000006</v>
      </c>
      <c r="O30" s="266">
        <f t="shared" si="4"/>
        <v>23060.32</v>
      </c>
      <c r="P30" s="268">
        <f t="shared" si="4"/>
        <v>0</v>
      </c>
      <c r="Q30" s="266">
        <f t="shared" si="4"/>
        <v>0</v>
      </c>
      <c r="R30" s="268">
        <f t="shared" si="4"/>
        <v>0</v>
      </c>
      <c r="S30" s="266">
        <f t="shared" si="4"/>
        <v>0</v>
      </c>
    </row>
    <row r="31" spans="1:19" s="11" customFormat="1" ht="28.5" customHeight="1" thickBot="1">
      <c r="A31" s="271"/>
      <c r="B31" s="275"/>
      <c r="C31" s="388"/>
      <c r="D31" s="283"/>
      <c r="E31" s="279"/>
      <c r="F31" s="363"/>
      <c r="G31" s="292"/>
      <c r="H31" s="325"/>
      <c r="I31" s="324"/>
      <c r="J31" s="325"/>
      <c r="K31" s="324"/>
      <c r="L31" s="325"/>
      <c r="M31" s="324"/>
      <c r="N31" s="325"/>
      <c r="O31" s="324"/>
      <c r="P31" s="325"/>
      <c r="Q31" s="324"/>
      <c r="R31" s="325"/>
      <c r="S31" s="324"/>
    </row>
    <row r="32" spans="1:19" s="11" customFormat="1" ht="64.5" customHeight="1">
      <c r="A32" s="272"/>
      <c r="B32" s="355"/>
      <c r="C32" s="389"/>
      <c r="D32" s="283"/>
      <c r="E32" s="360"/>
      <c r="F32" s="364"/>
      <c r="G32" s="24">
        <v>2010</v>
      </c>
      <c r="H32" s="25">
        <f aca="true" t="shared" si="5" ref="H32:H42">J32+L32+N32+P32+R32</f>
        <v>4293.75</v>
      </c>
      <c r="I32" s="26">
        <f aca="true" t="shared" si="6" ref="I32:I42">K32+M32+O32+Q32</f>
        <v>4293.7</v>
      </c>
      <c r="J32" s="27">
        <v>0</v>
      </c>
      <c r="K32" s="26">
        <v>0</v>
      </c>
      <c r="L32" s="25">
        <v>0</v>
      </c>
      <c r="M32" s="58">
        <v>0</v>
      </c>
      <c r="N32" s="25">
        <v>4293.75</v>
      </c>
      <c r="O32" s="26">
        <v>4293.7</v>
      </c>
      <c r="P32" s="27">
        <v>0</v>
      </c>
      <c r="Q32" s="26">
        <v>0</v>
      </c>
      <c r="R32" s="27">
        <v>0</v>
      </c>
      <c r="S32" s="26">
        <v>0</v>
      </c>
    </row>
    <row r="33" spans="1:19" s="11" customFormat="1" ht="64.5" customHeight="1">
      <c r="A33" s="272"/>
      <c r="B33" s="355"/>
      <c r="C33" s="389"/>
      <c r="D33" s="283"/>
      <c r="E33" s="360"/>
      <c r="F33" s="364"/>
      <c r="G33" s="28">
        <v>2011</v>
      </c>
      <c r="H33" s="29">
        <f t="shared" si="5"/>
        <v>9604.859</v>
      </c>
      <c r="I33" s="30">
        <f t="shared" si="6"/>
        <v>9604.8</v>
      </c>
      <c r="J33" s="31">
        <v>0</v>
      </c>
      <c r="K33" s="30">
        <v>0</v>
      </c>
      <c r="L33" s="29">
        <v>0</v>
      </c>
      <c r="M33" s="52">
        <v>0</v>
      </c>
      <c r="N33" s="29">
        <v>9604.859</v>
      </c>
      <c r="O33" s="30">
        <v>9604.8</v>
      </c>
      <c r="P33" s="31">
        <v>0</v>
      </c>
      <c r="Q33" s="30">
        <v>0</v>
      </c>
      <c r="R33" s="31">
        <v>0</v>
      </c>
      <c r="S33" s="30">
        <v>0</v>
      </c>
    </row>
    <row r="34" spans="1:19" s="11" customFormat="1" ht="64.5" customHeight="1">
      <c r="A34" s="272"/>
      <c r="B34" s="355"/>
      <c r="C34" s="389"/>
      <c r="D34" s="283"/>
      <c r="E34" s="360"/>
      <c r="F34" s="364"/>
      <c r="G34" s="28">
        <v>2012</v>
      </c>
      <c r="H34" s="29">
        <v>24306.463</v>
      </c>
      <c r="I34" s="30">
        <f t="shared" si="6"/>
        <v>4766.900000000001</v>
      </c>
      <c r="J34" s="31">
        <v>0</v>
      </c>
      <c r="K34" s="30">
        <v>0</v>
      </c>
      <c r="L34" s="29">
        <v>14886.165</v>
      </c>
      <c r="M34" s="52">
        <f>1132.7+2451.9</f>
        <v>3584.6000000000004</v>
      </c>
      <c r="N34" s="29">
        <v>9420.298</v>
      </c>
      <c r="O34" s="30">
        <v>1182.3</v>
      </c>
      <c r="P34" s="31">
        <v>0</v>
      </c>
      <c r="Q34" s="30">
        <v>0</v>
      </c>
      <c r="R34" s="31">
        <v>0</v>
      </c>
      <c r="S34" s="30">
        <v>0</v>
      </c>
    </row>
    <row r="35" spans="1:19" s="11" customFormat="1" ht="64.5" customHeight="1">
      <c r="A35" s="272"/>
      <c r="B35" s="355"/>
      <c r="C35" s="389"/>
      <c r="D35" s="283"/>
      <c r="E35" s="360"/>
      <c r="F35" s="364"/>
      <c r="G35" s="28">
        <v>2013</v>
      </c>
      <c r="H35" s="29">
        <f t="shared" si="5"/>
        <v>19438.53</v>
      </c>
      <c r="I35" s="30">
        <f t="shared" si="6"/>
        <v>15947.09</v>
      </c>
      <c r="J35" s="31">
        <v>0</v>
      </c>
      <c r="K35" s="30">
        <v>0</v>
      </c>
      <c r="L35" s="29">
        <v>7973.44</v>
      </c>
      <c r="M35" s="52">
        <v>7967.57</v>
      </c>
      <c r="N35" s="29">
        <v>11465.09</v>
      </c>
      <c r="O35" s="30">
        <v>7979.52</v>
      </c>
      <c r="P35" s="31">
        <v>0</v>
      </c>
      <c r="Q35" s="30">
        <v>0</v>
      </c>
      <c r="R35" s="31">
        <v>0</v>
      </c>
      <c r="S35" s="30">
        <v>0</v>
      </c>
    </row>
    <row r="36" spans="1:19" s="11" customFormat="1" ht="64.5" customHeight="1">
      <c r="A36" s="272"/>
      <c r="B36" s="355"/>
      <c r="C36" s="389"/>
      <c r="D36" s="283"/>
      <c r="E36" s="360"/>
      <c r="F36" s="364"/>
      <c r="G36" s="28">
        <v>2014</v>
      </c>
      <c r="H36" s="29">
        <f t="shared" si="5"/>
        <v>140228.1</v>
      </c>
      <c r="I36" s="30">
        <f t="shared" si="6"/>
        <v>0</v>
      </c>
      <c r="J36" s="31">
        <v>0</v>
      </c>
      <c r="K36" s="30"/>
      <c r="L36" s="29">
        <v>0</v>
      </c>
      <c r="M36" s="52"/>
      <c r="N36" s="29">
        <v>140228.1</v>
      </c>
      <c r="O36" s="30"/>
      <c r="P36" s="31">
        <v>0</v>
      </c>
      <c r="Q36" s="30"/>
      <c r="R36" s="31">
        <v>0</v>
      </c>
      <c r="S36" s="30"/>
    </row>
    <row r="37" spans="1:19" s="11" customFormat="1" ht="64.5" customHeight="1">
      <c r="A37" s="272"/>
      <c r="B37" s="355"/>
      <c r="C37" s="389"/>
      <c r="D37" s="283"/>
      <c r="E37" s="360"/>
      <c r="F37" s="364"/>
      <c r="G37" s="28">
        <v>2015</v>
      </c>
      <c r="H37" s="29">
        <f t="shared" si="5"/>
        <v>71742.7</v>
      </c>
      <c r="I37" s="30">
        <f t="shared" si="6"/>
        <v>0</v>
      </c>
      <c r="J37" s="31">
        <v>0</v>
      </c>
      <c r="K37" s="30"/>
      <c r="L37" s="29">
        <v>0</v>
      </c>
      <c r="M37" s="52"/>
      <c r="N37" s="29">
        <v>71742.7</v>
      </c>
      <c r="O37" s="30"/>
      <c r="P37" s="31">
        <v>0</v>
      </c>
      <c r="Q37" s="30"/>
      <c r="R37" s="31">
        <v>0</v>
      </c>
      <c r="S37" s="30"/>
    </row>
    <row r="38" spans="1:19" s="11" customFormat="1" ht="64.5" customHeight="1">
      <c r="A38" s="272"/>
      <c r="B38" s="355"/>
      <c r="C38" s="389"/>
      <c r="D38" s="283"/>
      <c r="E38" s="360"/>
      <c r="F38" s="364"/>
      <c r="G38" s="28">
        <v>2016</v>
      </c>
      <c r="H38" s="29">
        <f t="shared" si="5"/>
        <v>73971.251</v>
      </c>
      <c r="I38" s="30">
        <f t="shared" si="6"/>
        <v>0</v>
      </c>
      <c r="J38" s="31">
        <v>0</v>
      </c>
      <c r="K38" s="30"/>
      <c r="L38" s="29">
        <v>0</v>
      </c>
      <c r="M38" s="52"/>
      <c r="N38" s="29">
        <v>73971.251</v>
      </c>
      <c r="O38" s="30"/>
      <c r="P38" s="31">
        <v>0</v>
      </c>
      <c r="Q38" s="30"/>
      <c r="R38" s="31">
        <v>0</v>
      </c>
      <c r="S38" s="30"/>
    </row>
    <row r="39" spans="1:19" s="11" customFormat="1" ht="64.5" customHeight="1">
      <c r="A39" s="272"/>
      <c r="B39" s="355"/>
      <c r="C39" s="389"/>
      <c r="D39" s="283"/>
      <c r="E39" s="360"/>
      <c r="F39" s="364"/>
      <c r="G39" s="28">
        <v>2017</v>
      </c>
      <c r="H39" s="29">
        <f t="shared" si="5"/>
        <v>70942.5</v>
      </c>
      <c r="I39" s="30">
        <f t="shared" si="6"/>
        <v>0</v>
      </c>
      <c r="J39" s="31">
        <v>0</v>
      </c>
      <c r="K39" s="30"/>
      <c r="L39" s="29">
        <v>0</v>
      </c>
      <c r="M39" s="52"/>
      <c r="N39" s="29">
        <v>70942.5</v>
      </c>
      <c r="O39" s="30"/>
      <c r="P39" s="31">
        <v>0</v>
      </c>
      <c r="Q39" s="30"/>
      <c r="R39" s="31">
        <v>0</v>
      </c>
      <c r="S39" s="30"/>
    </row>
    <row r="40" spans="1:19" s="11" customFormat="1" ht="64.5" customHeight="1">
      <c r="A40" s="272"/>
      <c r="B40" s="355"/>
      <c r="C40" s="389"/>
      <c r="D40" s="283"/>
      <c r="E40" s="360"/>
      <c r="F40" s="364"/>
      <c r="G40" s="28">
        <v>2018</v>
      </c>
      <c r="H40" s="29">
        <f t="shared" si="5"/>
        <v>18469.702</v>
      </c>
      <c r="I40" s="30">
        <f t="shared" si="6"/>
        <v>0</v>
      </c>
      <c r="J40" s="31">
        <v>0</v>
      </c>
      <c r="K40" s="30"/>
      <c r="L40" s="29">
        <v>0</v>
      </c>
      <c r="M40" s="52"/>
      <c r="N40" s="29">
        <v>18469.702</v>
      </c>
      <c r="O40" s="30"/>
      <c r="P40" s="31">
        <v>0</v>
      </c>
      <c r="Q40" s="30"/>
      <c r="R40" s="31">
        <v>0</v>
      </c>
      <c r="S40" s="30"/>
    </row>
    <row r="41" spans="1:19" s="11" customFormat="1" ht="64.5" customHeight="1">
      <c r="A41" s="272"/>
      <c r="B41" s="355"/>
      <c r="C41" s="389"/>
      <c r="D41" s="283"/>
      <c r="E41" s="360"/>
      <c r="F41" s="364"/>
      <c r="G41" s="32">
        <v>2019</v>
      </c>
      <c r="H41" s="29">
        <f t="shared" si="5"/>
        <v>14693.628</v>
      </c>
      <c r="I41" s="30">
        <f t="shared" si="6"/>
        <v>0</v>
      </c>
      <c r="J41" s="33">
        <v>0</v>
      </c>
      <c r="K41" s="34"/>
      <c r="L41" s="35">
        <v>0</v>
      </c>
      <c r="M41" s="63"/>
      <c r="N41" s="35">
        <v>14693.628</v>
      </c>
      <c r="O41" s="34"/>
      <c r="P41" s="33">
        <v>0</v>
      </c>
      <c r="Q41" s="34"/>
      <c r="R41" s="33">
        <v>0</v>
      </c>
      <c r="S41" s="34"/>
    </row>
    <row r="42" spans="1:19" s="11" customFormat="1" ht="64.5" customHeight="1" thickBot="1">
      <c r="A42" s="273"/>
      <c r="B42" s="356"/>
      <c r="C42" s="390"/>
      <c r="D42" s="296"/>
      <c r="E42" s="361"/>
      <c r="F42" s="365"/>
      <c r="G42" s="70">
        <v>2020</v>
      </c>
      <c r="H42" s="36">
        <f t="shared" si="5"/>
        <v>12999.432</v>
      </c>
      <c r="I42" s="55">
        <f t="shared" si="6"/>
        <v>0</v>
      </c>
      <c r="J42" s="71">
        <v>0</v>
      </c>
      <c r="K42" s="55"/>
      <c r="L42" s="36">
        <v>0</v>
      </c>
      <c r="M42" s="54"/>
      <c r="N42" s="36">
        <v>12999.432</v>
      </c>
      <c r="O42" s="55"/>
      <c r="P42" s="71">
        <v>0</v>
      </c>
      <c r="Q42" s="55"/>
      <c r="R42" s="71">
        <v>0</v>
      </c>
      <c r="S42" s="55"/>
    </row>
    <row r="43" spans="1:19" ht="36" customHeight="1" thickBot="1">
      <c r="A43" s="13"/>
      <c r="D43" s="120"/>
      <c r="G43" s="6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22" s="11" customFormat="1" ht="330.75" customHeight="1" thickBot="1">
      <c r="A44" s="270">
        <v>5</v>
      </c>
      <c r="B44" s="274" t="s">
        <v>72</v>
      </c>
      <c r="C44" s="387" t="s">
        <v>283</v>
      </c>
      <c r="D44" s="282" t="s">
        <v>21</v>
      </c>
      <c r="E44" s="393" t="s">
        <v>41</v>
      </c>
      <c r="F44" s="333" t="s">
        <v>15</v>
      </c>
      <c r="G44" s="20" t="s">
        <v>21</v>
      </c>
      <c r="H44" s="21">
        <f>J44+L44+N44+P44</f>
        <v>70293.54999999999</v>
      </c>
      <c r="I44" s="22">
        <f aca="true" t="shared" si="7" ref="I44:Q44">I45+I46+I47</f>
        <v>55743.399999999994</v>
      </c>
      <c r="J44" s="21">
        <f t="shared" si="7"/>
        <v>175</v>
      </c>
      <c r="K44" s="22">
        <f t="shared" si="7"/>
        <v>175</v>
      </c>
      <c r="L44" s="23">
        <f t="shared" si="7"/>
        <v>43549.6</v>
      </c>
      <c r="M44" s="73">
        <f t="shared" si="7"/>
        <v>30273.8</v>
      </c>
      <c r="N44" s="21">
        <f t="shared" si="7"/>
        <v>26568.949999999997</v>
      </c>
      <c r="O44" s="22">
        <f t="shared" si="7"/>
        <v>25294.6</v>
      </c>
      <c r="P44" s="23">
        <f t="shared" si="7"/>
        <v>0</v>
      </c>
      <c r="Q44" s="22">
        <f t="shared" si="7"/>
        <v>0</v>
      </c>
      <c r="R44" s="23">
        <f>R45+R46+R47</f>
        <v>0</v>
      </c>
      <c r="S44" s="22">
        <f>S45+S46+S47</f>
        <v>0</v>
      </c>
      <c r="V44" s="11" t="s">
        <v>16</v>
      </c>
    </row>
    <row r="45" spans="1:19" s="11" customFormat="1" ht="64.5" customHeight="1">
      <c r="A45" s="328"/>
      <c r="B45" s="276"/>
      <c r="C45" s="388"/>
      <c r="D45" s="284"/>
      <c r="E45" s="394"/>
      <c r="F45" s="322"/>
      <c r="G45" s="72">
        <v>2011</v>
      </c>
      <c r="H45" s="25">
        <f>P45+N45+L45+J45</f>
        <v>6517.9</v>
      </c>
      <c r="I45" s="26">
        <f>K45+M45+O45+Q45</f>
        <v>5581.700000000001</v>
      </c>
      <c r="J45" s="25">
        <v>0</v>
      </c>
      <c r="K45" s="26">
        <v>0</v>
      </c>
      <c r="L45" s="25">
        <v>3367.7</v>
      </c>
      <c r="M45" s="26">
        <v>2768.4</v>
      </c>
      <c r="N45" s="25">
        <v>3150.2</v>
      </c>
      <c r="O45" s="26">
        <v>2813.3</v>
      </c>
      <c r="P45" s="25">
        <v>0</v>
      </c>
      <c r="Q45" s="26">
        <v>0</v>
      </c>
      <c r="R45" s="25">
        <v>0</v>
      </c>
      <c r="S45" s="26">
        <v>0</v>
      </c>
    </row>
    <row r="46" spans="1:19" s="11" customFormat="1" ht="64.5" customHeight="1">
      <c r="A46" s="328"/>
      <c r="B46" s="276"/>
      <c r="C46" s="391"/>
      <c r="D46" s="284"/>
      <c r="E46" s="394"/>
      <c r="F46" s="322"/>
      <c r="G46" s="49">
        <v>2012</v>
      </c>
      <c r="H46" s="35">
        <f>P46+N46+L46+J46</f>
        <v>23915.699999999997</v>
      </c>
      <c r="I46" s="34">
        <f>K46+M46+O46+Q46</f>
        <v>23915.699999999997</v>
      </c>
      <c r="J46" s="35">
        <v>0</v>
      </c>
      <c r="K46" s="34">
        <v>0</v>
      </c>
      <c r="L46" s="35">
        <v>12148.8</v>
      </c>
      <c r="M46" s="34">
        <v>12148.8</v>
      </c>
      <c r="N46" s="35">
        <v>11766.9</v>
      </c>
      <c r="O46" s="34">
        <v>11766.9</v>
      </c>
      <c r="P46" s="35">
        <v>0</v>
      </c>
      <c r="Q46" s="34">
        <v>0</v>
      </c>
      <c r="R46" s="35">
        <v>0</v>
      </c>
      <c r="S46" s="34">
        <v>0</v>
      </c>
    </row>
    <row r="47" spans="1:19" s="11" customFormat="1" ht="224.25" customHeight="1" thickBot="1">
      <c r="A47" s="329"/>
      <c r="B47" s="330"/>
      <c r="C47" s="392"/>
      <c r="D47" s="332"/>
      <c r="E47" s="395"/>
      <c r="F47" s="331"/>
      <c r="G47" s="53">
        <v>2013</v>
      </c>
      <c r="H47" s="36">
        <f>P47+N47+L47+J47</f>
        <v>39859.95</v>
      </c>
      <c r="I47" s="55">
        <f>K47+M47+O47+Q47</f>
        <v>26246</v>
      </c>
      <c r="J47" s="36">
        <v>175</v>
      </c>
      <c r="K47" s="55">
        <v>175</v>
      </c>
      <c r="L47" s="36">
        <v>28033.1</v>
      </c>
      <c r="M47" s="55">
        <v>15356.6</v>
      </c>
      <c r="N47" s="36">
        <v>11651.85</v>
      </c>
      <c r="O47" s="55">
        <v>10714.4</v>
      </c>
      <c r="P47" s="36">
        <v>0</v>
      </c>
      <c r="Q47" s="55">
        <v>0</v>
      </c>
      <c r="R47" s="36">
        <v>0</v>
      </c>
      <c r="S47" s="55">
        <v>0</v>
      </c>
    </row>
    <row r="48" spans="1:19" ht="36" customHeight="1" thickBot="1">
      <c r="A48" s="13"/>
      <c r="D48" s="120"/>
      <c r="G48" s="67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1:22" s="11" customFormat="1" ht="408.75" customHeight="1">
      <c r="A49" s="270">
        <v>6</v>
      </c>
      <c r="B49" s="399" t="s">
        <v>73</v>
      </c>
      <c r="C49" s="402" t="s">
        <v>280</v>
      </c>
      <c r="D49" s="406" t="s">
        <v>21</v>
      </c>
      <c r="E49" s="409" t="s">
        <v>11</v>
      </c>
      <c r="F49" s="396" t="s">
        <v>22</v>
      </c>
      <c r="G49" s="74" t="s">
        <v>21</v>
      </c>
      <c r="H49" s="75">
        <f>J49+L49+N49+P49</f>
        <v>13863.5</v>
      </c>
      <c r="I49" s="76">
        <f aca="true" t="shared" si="8" ref="I49:Q49">I50+I51+I52</f>
        <v>12170.41</v>
      </c>
      <c r="J49" s="75">
        <f t="shared" si="8"/>
        <v>0</v>
      </c>
      <c r="K49" s="76">
        <f t="shared" si="8"/>
        <v>0</v>
      </c>
      <c r="L49" s="75">
        <f t="shared" si="8"/>
        <v>0</v>
      </c>
      <c r="M49" s="76">
        <f t="shared" si="8"/>
        <v>0</v>
      </c>
      <c r="N49" s="75">
        <f t="shared" si="8"/>
        <v>13863.5</v>
      </c>
      <c r="O49" s="76">
        <f t="shared" si="8"/>
        <v>12170.41</v>
      </c>
      <c r="P49" s="75">
        <f t="shared" si="8"/>
        <v>0</v>
      </c>
      <c r="Q49" s="76">
        <f t="shared" si="8"/>
        <v>0</v>
      </c>
      <c r="R49" s="75">
        <f>R50+R51+R52</f>
        <v>0</v>
      </c>
      <c r="S49" s="76">
        <f>S50+S51+S52</f>
        <v>0</v>
      </c>
      <c r="V49" s="11" t="s">
        <v>16</v>
      </c>
    </row>
    <row r="50" spans="1:19" s="11" customFormat="1" ht="64.5" customHeight="1">
      <c r="A50" s="328"/>
      <c r="B50" s="400"/>
      <c r="C50" s="403"/>
      <c r="D50" s="407"/>
      <c r="E50" s="410"/>
      <c r="F50" s="397"/>
      <c r="G50" s="48">
        <v>2011</v>
      </c>
      <c r="H50" s="29">
        <f>P50+N50+L50+J50</f>
        <v>720.6</v>
      </c>
      <c r="I50" s="30">
        <f>K50+M50+O50+Q50</f>
        <v>720.6</v>
      </c>
      <c r="J50" s="29">
        <v>0</v>
      </c>
      <c r="K50" s="30">
        <v>0</v>
      </c>
      <c r="L50" s="29">
        <v>0</v>
      </c>
      <c r="M50" s="30">
        <v>0</v>
      </c>
      <c r="N50" s="29">
        <v>720.6</v>
      </c>
      <c r="O50" s="30">
        <v>720.6</v>
      </c>
      <c r="P50" s="29">
        <v>0</v>
      </c>
      <c r="Q50" s="30">
        <v>0</v>
      </c>
      <c r="R50" s="29">
        <v>0</v>
      </c>
      <c r="S50" s="30">
        <v>0</v>
      </c>
    </row>
    <row r="51" spans="1:19" s="11" customFormat="1" ht="64.5" customHeight="1">
      <c r="A51" s="328"/>
      <c r="B51" s="400"/>
      <c r="C51" s="404"/>
      <c r="D51" s="407"/>
      <c r="E51" s="410"/>
      <c r="F51" s="397"/>
      <c r="G51" s="48">
        <v>2012</v>
      </c>
      <c r="H51" s="29">
        <f>P51+N51+L51+J51</f>
        <v>3198.8</v>
      </c>
      <c r="I51" s="30">
        <f>K51+M51+O51+Q51</f>
        <v>3198.8</v>
      </c>
      <c r="J51" s="29">
        <v>0</v>
      </c>
      <c r="K51" s="30">
        <v>0</v>
      </c>
      <c r="L51" s="29">
        <v>0</v>
      </c>
      <c r="M51" s="30">
        <v>0</v>
      </c>
      <c r="N51" s="29">
        <v>3198.8</v>
      </c>
      <c r="O51" s="30">
        <v>3198.8</v>
      </c>
      <c r="P51" s="29">
        <v>0</v>
      </c>
      <c r="Q51" s="30">
        <v>0</v>
      </c>
      <c r="R51" s="29">
        <v>0</v>
      </c>
      <c r="S51" s="30">
        <v>0</v>
      </c>
    </row>
    <row r="52" spans="1:19" s="11" customFormat="1" ht="64.5" customHeight="1" thickBot="1">
      <c r="A52" s="329"/>
      <c r="B52" s="401"/>
      <c r="C52" s="405"/>
      <c r="D52" s="408"/>
      <c r="E52" s="398"/>
      <c r="F52" s="398"/>
      <c r="G52" s="53">
        <v>2013</v>
      </c>
      <c r="H52" s="36">
        <f>P52+N52+L52+J52</f>
        <v>9944.1</v>
      </c>
      <c r="I52" s="55">
        <f>K52+M52+O52+Q52</f>
        <v>8251.01</v>
      </c>
      <c r="J52" s="36">
        <v>0</v>
      </c>
      <c r="K52" s="55">
        <v>0</v>
      </c>
      <c r="L52" s="36">
        <v>0</v>
      </c>
      <c r="M52" s="55">
        <v>0</v>
      </c>
      <c r="N52" s="36">
        <v>9944.1</v>
      </c>
      <c r="O52" s="55">
        <v>8251.01</v>
      </c>
      <c r="P52" s="36">
        <v>0</v>
      </c>
      <c r="Q52" s="55"/>
      <c r="R52" s="36">
        <v>0</v>
      </c>
      <c r="S52" s="55"/>
    </row>
    <row r="53" spans="1:19" ht="36" customHeight="1" thickBot="1">
      <c r="A53" s="13"/>
      <c r="D53" s="120"/>
      <c r="G53" s="67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s="11" customFormat="1" ht="409.5" customHeight="1" thickBot="1">
      <c r="A54" s="270">
        <v>7</v>
      </c>
      <c r="B54" s="274" t="s">
        <v>64</v>
      </c>
      <c r="C54" s="278" t="s">
        <v>288</v>
      </c>
      <c r="D54" s="282" t="s">
        <v>21</v>
      </c>
      <c r="E54" s="278" t="s">
        <v>12</v>
      </c>
      <c r="F54" s="291" t="s">
        <v>31</v>
      </c>
      <c r="G54" s="20" t="s">
        <v>21</v>
      </c>
      <c r="H54" s="21">
        <f>J54+L54+N54+P54+R54</f>
        <v>41007.36374</v>
      </c>
      <c r="I54" s="22">
        <f aca="true" t="shared" si="9" ref="I54:O54">I55+I56+I57</f>
        <v>40702.96</v>
      </c>
      <c r="J54" s="21">
        <f t="shared" si="9"/>
        <v>0</v>
      </c>
      <c r="K54" s="22">
        <f t="shared" si="9"/>
        <v>0</v>
      </c>
      <c r="L54" s="21">
        <f>L55+L56+L57</f>
        <v>21948.993739999998</v>
      </c>
      <c r="M54" s="22">
        <f t="shared" si="9"/>
        <v>21948.339999999997</v>
      </c>
      <c r="N54" s="21">
        <f>N55+N56+N57</f>
        <v>18442</v>
      </c>
      <c r="O54" s="22">
        <f t="shared" si="9"/>
        <v>18138.22</v>
      </c>
      <c r="P54" s="23">
        <f>P55+P56</f>
        <v>0</v>
      </c>
      <c r="Q54" s="22">
        <f>Q55+Q56+Q57</f>
        <v>0</v>
      </c>
      <c r="R54" s="23">
        <f>R55+R56</f>
        <v>616.37</v>
      </c>
      <c r="S54" s="22">
        <f>S55+S56+S57</f>
        <v>616.4</v>
      </c>
    </row>
    <row r="55" spans="1:19" s="11" customFormat="1" ht="64.5" customHeight="1">
      <c r="A55" s="271"/>
      <c r="B55" s="320"/>
      <c r="C55" s="279"/>
      <c r="D55" s="346"/>
      <c r="E55" s="322"/>
      <c r="F55" s="292"/>
      <c r="G55" s="24">
        <v>2011</v>
      </c>
      <c r="H55" s="25">
        <f>J55+L55+N55+P55+R55</f>
        <v>13502.95374</v>
      </c>
      <c r="I55" s="26">
        <f>K55+M55+O55+Q55+S55</f>
        <v>13499.4</v>
      </c>
      <c r="J55" s="27">
        <v>0</v>
      </c>
      <c r="K55" s="26">
        <v>0</v>
      </c>
      <c r="L55" s="25">
        <v>8786.58374</v>
      </c>
      <c r="M55" s="58">
        <v>8785.9</v>
      </c>
      <c r="N55" s="25">
        <v>4100</v>
      </c>
      <c r="O55" s="26">
        <v>4097.1</v>
      </c>
      <c r="P55" s="27">
        <v>0</v>
      </c>
      <c r="Q55" s="26">
        <v>0</v>
      </c>
      <c r="R55" s="27">
        <v>616.37</v>
      </c>
      <c r="S55" s="26">
        <v>616.4</v>
      </c>
    </row>
    <row r="56" spans="1:19" s="11" customFormat="1" ht="64.5" customHeight="1">
      <c r="A56" s="271"/>
      <c r="B56" s="320"/>
      <c r="C56" s="279"/>
      <c r="D56" s="346"/>
      <c r="E56" s="322"/>
      <c r="F56" s="292"/>
      <c r="G56" s="77">
        <v>2012</v>
      </c>
      <c r="H56" s="29">
        <f>J56+L56+N56+P56+R56</f>
        <v>12306.17</v>
      </c>
      <c r="I56" s="30">
        <f>K56+M56+O56+Q56</f>
        <v>12301.5</v>
      </c>
      <c r="J56" s="78">
        <v>0</v>
      </c>
      <c r="K56" s="79">
        <v>0</v>
      </c>
      <c r="L56" s="80">
        <v>7911.17</v>
      </c>
      <c r="M56" s="81">
        <f>6449.6+1461.6</f>
        <v>7911.200000000001</v>
      </c>
      <c r="N56" s="29">
        <v>4395</v>
      </c>
      <c r="O56" s="30">
        <v>4390.3</v>
      </c>
      <c r="P56" s="78">
        <v>0</v>
      </c>
      <c r="Q56" s="79">
        <v>0</v>
      </c>
      <c r="R56" s="78">
        <v>0</v>
      </c>
      <c r="S56" s="79">
        <v>0</v>
      </c>
    </row>
    <row r="57" spans="1:19" s="11" customFormat="1" ht="64.5" customHeight="1" thickBot="1">
      <c r="A57" s="294"/>
      <c r="B57" s="321"/>
      <c r="C57" s="281"/>
      <c r="D57" s="347"/>
      <c r="E57" s="323"/>
      <c r="F57" s="293"/>
      <c r="G57" s="32">
        <v>2013</v>
      </c>
      <c r="H57" s="36">
        <f>J57+L57+N57+P57+R57</f>
        <v>15198.24</v>
      </c>
      <c r="I57" s="55">
        <f>K57+M57+O57+Q57</f>
        <v>14902.06</v>
      </c>
      <c r="J57" s="33">
        <v>0</v>
      </c>
      <c r="K57" s="34"/>
      <c r="L57" s="35">
        <v>5251.24</v>
      </c>
      <c r="M57" s="63">
        <v>5251.24</v>
      </c>
      <c r="N57" s="36">
        <v>9947</v>
      </c>
      <c r="O57" s="55">
        <v>9650.82</v>
      </c>
      <c r="P57" s="33">
        <v>0</v>
      </c>
      <c r="Q57" s="34"/>
      <c r="R57" s="33">
        <v>0</v>
      </c>
      <c r="S57" s="34"/>
    </row>
    <row r="58" spans="1:19" ht="35.25" customHeight="1" thickBot="1">
      <c r="A58" s="125"/>
      <c r="B58" s="115"/>
      <c r="C58" s="129"/>
      <c r="D58" s="121"/>
      <c r="E58" s="129"/>
      <c r="F58" s="130"/>
      <c r="G58" s="82"/>
      <c r="H58" s="83"/>
      <c r="I58" s="83"/>
      <c r="J58" s="84"/>
      <c r="K58" s="84"/>
      <c r="L58" s="84"/>
      <c r="M58" s="84"/>
      <c r="N58" s="83"/>
      <c r="O58" s="83"/>
      <c r="P58" s="84"/>
      <c r="Q58" s="85"/>
      <c r="R58" s="84"/>
      <c r="S58" s="85"/>
    </row>
    <row r="59" spans="1:19" s="11" customFormat="1" ht="186.75" customHeight="1" thickBot="1">
      <c r="A59" s="270">
        <v>8</v>
      </c>
      <c r="B59" s="274" t="s">
        <v>116</v>
      </c>
      <c r="C59" s="278" t="s">
        <v>292</v>
      </c>
      <c r="D59" s="282" t="s">
        <v>21</v>
      </c>
      <c r="E59" s="278" t="s">
        <v>12</v>
      </c>
      <c r="F59" s="286" t="s">
        <v>13</v>
      </c>
      <c r="G59" s="20" t="s">
        <v>21</v>
      </c>
      <c r="H59" s="23">
        <f aca="true" t="shared" si="10" ref="H59:H64">J59+L59+N59+P59+R59</f>
        <v>409998.254</v>
      </c>
      <c r="I59" s="73">
        <f aca="true" t="shared" si="11" ref="I59:S59">I60+I63+I64+I61+I62</f>
        <v>279126.37</v>
      </c>
      <c r="J59" s="21">
        <f t="shared" si="11"/>
        <v>1058.9</v>
      </c>
      <c r="K59" s="22">
        <f t="shared" si="11"/>
        <v>907.28</v>
      </c>
      <c r="L59" s="21">
        <f t="shared" si="11"/>
        <v>328357.354</v>
      </c>
      <c r="M59" s="22">
        <f t="shared" si="11"/>
        <v>222728.68</v>
      </c>
      <c r="N59" s="21">
        <f t="shared" si="11"/>
        <v>80582</v>
      </c>
      <c r="O59" s="22">
        <f t="shared" si="11"/>
        <v>55490.41</v>
      </c>
      <c r="P59" s="21">
        <f t="shared" si="11"/>
        <v>0</v>
      </c>
      <c r="Q59" s="22">
        <f t="shared" si="11"/>
        <v>0</v>
      </c>
      <c r="R59" s="23">
        <f t="shared" si="11"/>
        <v>0</v>
      </c>
      <c r="S59" s="22">
        <f t="shared" si="11"/>
        <v>0</v>
      </c>
    </row>
    <row r="60" spans="1:19" s="11" customFormat="1" ht="64.5" customHeight="1">
      <c r="A60" s="344"/>
      <c r="B60" s="320"/>
      <c r="C60" s="279"/>
      <c r="D60" s="346"/>
      <c r="E60" s="322"/>
      <c r="F60" s="411"/>
      <c r="G60" s="72">
        <v>2011</v>
      </c>
      <c r="H60" s="27">
        <f t="shared" si="10"/>
        <v>80189.29</v>
      </c>
      <c r="I60" s="58">
        <f>K60+M60+O60+Q60</f>
        <v>79502.70000000001</v>
      </c>
      <c r="J60" s="25">
        <v>140.2</v>
      </c>
      <c r="K60" s="26">
        <v>127.6</v>
      </c>
      <c r="L60" s="25">
        <v>65549.09</v>
      </c>
      <c r="M60" s="26">
        <v>65547.5</v>
      </c>
      <c r="N60" s="25">
        <v>14500</v>
      </c>
      <c r="O60" s="26">
        <v>13827.6</v>
      </c>
      <c r="P60" s="25">
        <v>0</v>
      </c>
      <c r="Q60" s="26">
        <v>0</v>
      </c>
      <c r="R60" s="27">
        <v>0</v>
      </c>
      <c r="S60" s="26">
        <v>0</v>
      </c>
    </row>
    <row r="61" spans="1:19" s="11" customFormat="1" ht="64.5" customHeight="1">
      <c r="A61" s="344"/>
      <c r="B61" s="320"/>
      <c r="C61" s="279"/>
      <c r="D61" s="346"/>
      <c r="E61" s="322"/>
      <c r="F61" s="411"/>
      <c r="G61" s="48">
        <v>2012</v>
      </c>
      <c r="H61" s="31">
        <f t="shared" si="10"/>
        <v>90577.54</v>
      </c>
      <c r="I61" s="52">
        <f>K61+M61+O61+Q61</f>
        <v>90558.5</v>
      </c>
      <c r="J61" s="29">
        <v>0</v>
      </c>
      <c r="K61" s="30">
        <v>0</v>
      </c>
      <c r="L61" s="29">
        <v>75277.54</v>
      </c>
      <c r="M61" s="30">
        <v>75277.6</v>
      </c>
      <c r="N61" s="29">
        <v>15300</v>
      </c>
      <c r="O61" s="30">
        <v>15280.9</v>
      </c>
      <c r="P61" s="29">
        <v>0</v>
      </c>
      <c r="Q61" s="30">
        <v>0</v>
      </c>
      <c r="R61" s="31">
        <v>0</v>
      </c>
      <c r="S61" s="30">
        <v>0</v>
      </c>
    </row>
    <row r="62" spans="1:19" s="11" customFormat="1" ht="64.5" customHeight="1">
      <c r="A62" s="344"/>
      <c r="B62" s="320"/>
      <c r="C62" s="279"/>
      <c r="D62" s="346"/>
      <c r="E62" s="322"/>
      <c r="F62" s="411"/>
      <c r="G62" s="48">
        <v>2013</v>
      </c>
      <c r="H62" s="31">
        <f t="shared" si="10"/>
        <v>109536.424</v>
      </c>
      <c r="I62" s="52">
        <f>K62+M62+O62+Q62</f>
        <v>109065.17</v>
      </c>
      <c r="J62" s="29">
        <v>918.7</v>
      </c>
      <c r="K62" s="30">
        <v>779.68</v>
      </c>
      <c r="L62" s="29">
        <v>82229.724</v>
      </c>
      <c r="M62" s="30">
        <v>81903.58</v>
      </c>
      <c r="N62" s="29">
        <v>26388</v>
      </c>
      <c r="O62" s="30">
        <v>26381.91</v>
      </c>
      <c r="P62" s="29">
        <v>0</v>
      </c>
      <c r="Q62" s="30"/>
      <c r="R62" s="31">
        <v>0</v>
      </c>
      <c r="S62" s="30"/>
    </row>
    <row r="63" spans="1:19" s="11" customFormat="1" ht="64.5" customHeight="1">
      <c r="A63" s="344"/>
      <c r="B63" s="320"/>
      <c r="C63" s="279"/>
      <c r="D63" s="346"/>
      <c r="E63" s="322"/>
      <c r="F63" s="411"/>
      <c r="G63" s="48">
        <v>2014</v>
      </c>
      <c r="H63" s="31">
        <f t="shared" si="10"/>
        <v>66471</v>
      </c>
      <c r="I63" s="52">
        <f>K63+M63+O63+Q63</f>
        <v>0</v>
      </c>
      <c r="J63" s="29">
        <v>0</v>
      </c>
      <c r="K63" s="30"/>
      <c r="L63" s="29">
        <v>54274</v>
      </c>
      <c r="M63" s="30"/>
      <c r="N63" s="29">
        <v>12197</v>
      </c>
      <c r="O63" s="30"/>
      <c r="P63" s="29">
        <v>0</v>
      </c>
      <c r="Q63" s="30"/>
      <c r="R63" s="31">
        <v>0</v>
      </c>
      <c r="S63" s="30"/>
    </row>
    <row r="64" spans="1:19" s="11" customFormat="1" ht="162.75" customHeight="1" thickBot="1">
      <c r="A64" s="117"/>
      <c r="B64" s="321"/>
      <c r="C64" s="281"/>
      <c r="D64" s="347"/>
      <c r="E64" s="323"/>
      <c r="F64" s="412"/>
      <c r="G64" s="53">
        <v>2015</v>
      </c>
      <c r="H64" s="71">
        <f t="shared" si="10"/>
        <v>63224</v>
      </c>
      <c r="I64" s="54">
        <f>K64+M64+O64+Q64</f>
        <v>0</v>
      </c>
      <c r="J64" s="36">
        <v>0</v>
      </c>
      <c r="K64" s="55"/>
      <c r="L64" s="36">
        <v>51027</v>
      </c>
      <c r="M64" s="55"/>
      <c r="N64" s="36">
        <v>12197</v>
      </c>
      <c r="O64" s="55"/>
      <c r="P64" s="36">
        <v>0</v>
      </c>
      <c r="Q64" s="55"/>
      <c r="R64" s="71">
        <v>0</v>
      </c>
      <c r="S64" s="55"/>
    </row>
    <row r="65" spans="1:19" ht="36" customHeight="1" thickBot="1">
      <c r="A65" s="13"/>
      <c r="D65" s="120"/>
      <c r="G65" s="67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ht="408.75" customHeight="1" thickBot="1">
      <c r="A66" s="270">
        <v>9</v>
      </c>
      <c r="B66" s="274" t="s">
        <v>74</v>
      </c>
      <c r="C66" s="278" t="s">
        <v>284</v>
      </c>
      <c r="D66" s="282" t="s">
        <v>21</v>
      </c>
      <c r="E66" s="278" t="s">
        <v>63</v>
      </c>
      <c r="F66" s="291" t="s">
        <v>28</v>
      </c>
      <c r="G66" s="40" t="s">
        <v>21</v>
      </c>
      <c r="H66" s="21">
        <f>J66+L66+N66+P66+R66</f>
        <v>212924.41</v>
      </c>
      <c r="I66" s="22">
        <f>I67+I68+I69</f>
        <v>125921.1</v>
      </c>
      <c r="J66" s="41">
        <f>J67+J68+J69</f>
        <v>0</v>
      </c>
      <c r="K66" s="42">
        <f>K67+K68+K69</f>
        <v>0</v>
      </c>
      <c r="L66" s="21">
        <f>L67+L68+L69</f>
        <v>66624</v>
      </c>
      <c r="M66" s="22">
        <f>M67+M68+M69</f>
        <v>28441.58</v>
      </c>
      <c r="N66" s="21">
        <f aca="true" t="shared" si="12" ref="N66:S66">N67+N68+N69</f>
        <v>146300.41</v>
      </c>
      <c r="O66" s="22">
        <f t="shared" si="12"/>
        <v>97479.51999999999</v>
      </c>
      <c r="P66" s="43">
        <f t="shared" si="12"/>
        <v>0</v>
      </c>
      <c r="Q66" s="42">
        <f t="shared" si="12"/>
        <v>0</v>
      </c>
      <c r="R66" s="43">
        <f t="shared" si="12"/>
        <v>0</v>
      </c>
      <c r="S66" s="42">
        <f t="shared" si="12"/>
        <v>0</v>
      </c>
    </row>
    <row r="67" spans="1:19" ht="64.5" customHeight="1">
      <c r="A67" s="344"/>
      <c r="B67" s="320"/>
      <c r="C67" s="279"/>
      <c r="D67" s="346"/>
      <c r="E67" s="322"/>
      <c r="F67" s="322"/>
      <c r="G67" s="24">
        <v>2011</v>
      </c>
      <c r="H67" s="25">
        <f>J67+L67+N67+P67+R67</f>
        <v>5352.117</v>
      </c>
      <c r="I67" s="26">
        <f>K67+M67+O67+Q67</f>
        <v>5352.1</v>
      </c>
      <c r="J67" s="27">
        <v>0</v>
      </c>
      <c r="K67" s="58">
        <v>0</v>
      </c>
      <c r="L67" s="25">
        <v>0</v>
      </c>
      <c r="M67" s="26">
        <v>0</v>
      </c>
      <c r="N67" s="27">
        <v>5352.117</v>
      </c>
      <c r="O67" s="26">
        <v>5352.1</v>
      </c>
      <c r="P67" s="27">
        <v>0</v>
      </c>
      <c r="Q67" s="26">
        <v>0</v>
      </c>
      <c r="R67" s="27">
        <v>0</v>
      </c>
      <c r="S67" s="26">
        <v>0</v>
      </c>
    </row>
    <row r="68" spans="1:19" ht="64.5" customHeight="1">
      <c r="A68" s="344"/>
      <c r="B68" s="320"/>
      <c r="C68" s="279"/>
      <c r="D68" s="346"/>
      <c r="E68" s="322"/>
      <c r="F68" s="322"/>
      <c r="G68" s="77">
        <v>2012</v>
      </c>
      <c r="H68" s="29">
        <f>J68+L68+N68+P68+R68</f>
        <v>41604.923</v>
      </c>
      <c r="I68" s="30">
        <f>K68+M68+O68+Q68</f>
        <v>41604.9</v>
      </c>
      <c r="J68" s="78">
        <v>0</v>
      </c>
      <c r="K68" s="81">
        <v>0</v>
      </c>
      <c r="L68" s="29">
        <v>0</v>
      </c>
      <c r="M68" s="30">
        <v>0</v>
      </c>
      <c r="N68" s="31">
        <v>41604.923</v>
      </c>
      <c r="O68" s="30">
        <v>41604.9</v>
      </c>
      <c r="P68" s="78">
        <v>0</v>
      </c>
      <c r="Q68" s="79"/>
      <c r="R68" s="78">
        <v>0</v>
      </c>
      <c r="S68" s="79">
        <v>0</v>
      </c>
    </row>
    <row r="69" spans="1:19" ht="120.75" customHeight="1" thickBot="1">
      <c r="A69" s="345"/>
      <c r="B69" s="321"/>
      <c r="C69" s="281"/>
      <c r="D69" s="347"/>
      <c r="E69" s="323"/>
      <c r="F69" s="323"/>
      <c r="G69" s="70">
        <v>2013</v>
      </c>
      <c r="H69" s="36">
        <f>J69+L69+N69+P69+R69</f>
        <v>165967.37</v>
      </c>
      <c r="I69" s="55">
        <f>K69+M69+O69+Q69</f>
        <v>78964.1</v>
      </c>
      <c r="J69" s="71">
        <v>0</v>
      </c>
      <c r="K69" s="54"/>
      <c r="L69" s="36">
        <v>66624</v>
      </c>
      <c r="M69" s="55">
        <v>28441.58</v>
      </c>
      <c r="N69" s="71">
        <v>99343.37</v>
      </c>
      <c r="O69" s="55">
        <v>50522.52</v>
      </c>
      <c r="P69" s="71">
        <v>0</v>
      </c>
      <c r="Q69" s="55"/>
      <c r="R69" s="71">
        <v>0</v>
      </c>
      <c r="S69" s="55"/>
    </row>
    <row r="70" spans="1:19" ht="36" customHeight="1" thickBot="1">
      <c r="A70" s="13"/>
      <c r="D70" s="120"/>
      <c r="G70" s="67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s="11" customFormat="1" ht="331.5" customHeight="1" thickBot="1">
      <c r="A71" s="270">
        <v>10</v>
      </c>
      <c r="B71" s="274" t="s">
        <v>45</v>
      </c>
      <c r="C71" s="278" t="s">
        <v>285</v>
      </c>
      <c r="D71" s="282" t="s">
        <v>21</v>
      </c>
      <c r="E71" s="278" t="s">
        <v>89</v>
      </c>
      <c r="F71" s="291" t="s">
        <v>23</v>
      </c>
      <c r="G71" s="40" t="s">
        <v>21</v>
      </c>
      <c r="H71" s="21">
        <f>J71+L71+N71+P71</f>
        <v>44106.2</v>
      </c>
      <c r="I71" s="22">
        <f aca="true" t="shared" si="13" ref="I71:N71">I72+I73+I74</f>
        <v>21661.27</v>
      </c>
      <c r="J71" s="41">
        <f t="shared" si="13"/>
        <v>0</v>
      </c>
      <c r="K71" s="42">
        <f t="shared" si="13"/>
        <v>0</v>
      </c>
      <c r="L71" s="21">
        <f t="shared" si="13"/>
        <v>37680</v>
      </c>
      <c r="M71" s="22">
        <f t="shared" si="13"/>
        <v>18019.57</v>
      </c>
      <c r="N71" s="21">
        <f t="shared" si="13"/>
        <v>6416.2</v>
      </c>
      <c r="O71" s="22">
        <f>O72+O73+O74</f>
        <v>3631.7</v>
      </c>
      <c r="P71" s="43">
        <f>P72+P73+P74</f>
        <v>10</v>
      </c>
      <c r="Q71" s="42">
        <f>Q72+Q73+Q74</f>
        <v>10</v>
      </c>
      <c r="R71" s="43">
        <f>R72+R73+R74</f>
        <v>0</v>
      </c>
      <c r="S71" s="42">
        <f>S72+S73+S74</f>
        <v>0</v>
      </c>
    </row>
    <row r="72" spans="1:19" s="11" customFormat="1" ht="64.5" customHeight="1">
      <c r="A72" s="344"/>
      <c r="B72" s="320"/>
      <c r="C72" s="279"/>
      <c r="D72" s="346"/>
      <c r="E72" s="322"/>
      <c r="F72" s="322"/>
      <c r="G72" s="24">
        <v>2011</v>
      </c>
      <c r="H72" s="25">
        <f aca="true" t="shared" si="14" ref="H72:I74">J72+L72+N72+P72+R72</f>
        <v>140.5</v>
      </c>
      <c r="I72" s="26">
        <f t="shared" si="14"/>
        <v>140.5</v>
      </c>
      <c r="J72" s="27">
        <v>0</v>
      </c>
      <c r="K72" s="58">
        <v>0</v>
      </c>
      <c r="L72" s="25">
        <v>0</v>
      </c>
      <c r="M72" s="26">
        <v>0</v>
      </c>
      <c r="N72" s="27">
        <v>140.5</v>
      </c>
      <c r="O72" s="26">
        <v>140.5</v>
      </c>
      <c r="P72" s="27">
        <v>0</v>
      </c>
      <c r="Q72" s="26">
        <v>0</v>
      </c>
      <c r="R72" s="27">
        <v>0</v>
      </c>
      <c r="S72" s="26">
        <v>0</v>
      </c>
    </row>
    <row r="73" spans="1:19" s="11" customFormat="1" ht="64.5" customHeight="1">
      <c r="A73" s="344"/>
      <c r="B73" s="320"/>
      <c r="C73" s="279"/>
      <c r="D73" s="346"/>
      <c r="E73" s="322"/>
      <c r="F73" s="322"/>
      <c r="G73" s="77">
        <v>2012</v>
      </c>
      <c r="H73" s="29">
        <f t="shared" si="14"/>
        <v>199</v>
      </c>
      <c r="I73" s="30">
        <f t="shared" si="14"/>
        <v>199</v>
      </c>
      <c r="J73" s="78">
        <v>0</v>
      </c>
      <c r="K73" s="81">
        <v>0</v>
      </c>
      <c r="L73" s="29">
        <v>90</v>
      </c>
      <c r="M73" s="30">
        <v>90</v>
      </c>
      <c r="N73" s="31">
        <v>109</v>
      </c>
      <c r="O73" s="30">
        <v>109</v>
      </c>
      <c r="P73" s="78">
        <v>0</v>
      </c>
      <c r="Q73" s="79">
        <v>0</v>
      </c>
      <c r="R73" s="78">
        <v>0</v>
      </c>
      <c r="S73" s="79">
        <v>0</v>
      </c>
    </row>
    <row r="74" spans="1:19" s="11" customFormat="1" ht="200.25" customHeight="1" thickBot="1">
      <c r="A74" s="345"/>
      <c r="B74" s="321"/>
      <c r="C74" s="281"/>
      <c r="D74" s="347"/>
      <c r="E74" s="323"/>
      <c r="F74" s="323"/>
      <c r="G74" s="70">
        <v>2013</v>
      </c>
      <c r="H74" s="36">
        <f t="shared" si="14"/>
        <v>43766.7</v>
      </c>
      <c r="I74" s="36">
        <f t="shared" si="14"/>
        <v>21321.77</v>
      </c>
      <c r="J74" s="71">
        <v>0</v>
      </c>
      <c r="K74" s="54"/>
      <c r="L74" s="36">
        <v>37590</v>
      </c>
      <c r="M74" s="55">
        <v>17929.57</v>
      </c>
      <c r="N74" s="71">
        <v>6166.7</v>
      </c>
      <c r="O74" s="55">
        <v>3382.2</v>
      </c>
      <c r="P74" s="71">
        <v>10</v>
      </c>
      <c r="Q74" s="55">
        <v>10</v>
      </c>
      <c r="R74" s="71">
        <v>0</v>
      </c>
      <c r="S74" s="55"/>
    </row>
    <row r="75" spans="1:19" ht="36" customHeight="1" thickBot="1">
      <c r="A75" s="13"/>
      <c r="D75" s="120"/>
      <c r="G75" s="67"/>
      <c r="H75" s="68"/>
      <c r="I75" s="68"/>
      <c r="J75" s="68"/>
      <c r="K75" s="68"/>
      <c r="L75" s="68" t="s">
        <v>117</v>
      </c>
      <c r="M75" s="68"/>
      <c r="N75" s="68"/>
      <c r="O75" s="68"/>
      <c r="P75" s="68"/>
      <c r="Q75" s="68"/>
      <c r="R75" s="68"/>
      <c r="S75" s="68"/>
    </row>
    <row r="76" spans="1:19" s="11" customFormat="1" ht="408.75" customHeight="1">
      <c r="A76" s="270">
        <v>11</v>
      </c>
      <c r="B76" s="274" t="s">
        <v>60</v>
      </c>
      <c r="C76" s="278" t="s">
        <v>286</v>
      </c>
      <c r="D76" s="282" t="s">
        <v>21</v>
      </c>
      <c r="E76" s="278" t="s">
        <v>69</v>
      </c>
      <c r="F76" s="333" t="s">
        <v>24</v>
      </c>
      <c r="G76" s="326" t="s">
        <v>21</v>
      </c>
      <c r="H76" s="268" t="s">
        <v>16</v>
      </c>
      <c r="I76" s="266">
        <f aca="true" t="shared" si="15" ref="I76:S76">I78+I79+I80</f>
        <v>1027456.5700000001</v>
      </c>
      <c r="J76" s="268">
        <f t="shared" si="15"/>
        <v>15835.7</v>
      </c>
      <c r="K76" s="266">
        <f t="shared" si="15"/>
        <v>18849.699999999997</v>
      </c>
      <c r="L76" s="268">
        <f t="shared" si="15"/>
        <v>819685.5889999999</v>
      </c>
      <c r="M76" s="266">
        <f t="shared" si="15"/>
        <v>814836.8</v>
      </c>
      <c r="N76" s="268">
        <f t="shared" si="15"/>
        <v>247265.27</v>
      </c>
      <c r="O76" s="266">
        <f t="shared" si="15"/>
        <v>193770.07</v>
      </c>
      <c r="P76" s="268">
        <f t="shared" si="15"/>
        <v>0</v>
      </c>
      <c r="Q76" s="266">
        <f t="shared" si="15"/>
        <v>0</v>
      </c>
      <c r="R76" s="268">
        <f t="shared" si="15"/>
        <v>0</v>
      </c>
      <c r="S76" s="266">
        <f t="shared" si="15"/>
        <v>0</v>
      </c>
    </row>
    <row r="77" spans="1:19" s="11" customFormat="1" ht="293.25" customHeight="1" thickBot="1">
      <c r="A77" s="271"/>
      <c r="B77" s="275"/>
      <c r="C77" s="279"/>
      <c r="D77" s="283"/>
      <c r="E77" s="322"/>
      <c r="F77" s="334"/>
      <c r="G77" s="327"/>
      <c r="H77" s="325"/>
      <c r="I77" s="324"/>
      <c r="J77" s="325"/>
      <c r="K77" s="324"/>
      <c r="L77" s="325"/>
      <c r="M77" s="324"/>
      <c r="N77" s="325"/>
      <c r="O77" s="324"/>
      <c r="P77" s="325"/>
      <c r="Q77" s="324"/>
      <c r="R77" s="325"/>
      <c r="S77" s="324"/>
    </row>
    <row r="78" spans="1:19" s="11" customFormat="1" ht="64.5" customHeight="1">
      <c r="A78" s="328"/>
      <c r="B78" s="276"/>
      <c r="C78" s="279"/>
      <c r="D78" s="284"/>
      <c r="E78" s="322"/>
      <c r="F78" s="322"/>
      <c r="G78" s="72">
        <v>2011</v>
      </c>
      <c r="H78" s="27">
        <f>P78+N78+L78+J78+R78</f>
        <v>282612.598</v>
      </c>
      <c r="I78" s="26">
        <f>K78+M78+O78+Q78</f>
        <v>282612.4</v>
      </c>
      <c r="J78" s="27">
        <v>5599.9</v>
      </c>
      <c r="K78" s="26">
        <v>5599.9</v>
      </c>
      <c r="L78" s="27">
        <v>223210.528</v>
      </c>
      <c r="M78" s="26">
        <v>223210.5</v>
      </c>
      <c r="N78" s="27">
        <v>53802.17</v>
      </c>
      <c r="O78" s="26">
        <v>53802</v>
      </c>
      <c r="P78" s="27">
        <v>0</v>
      </c>
      <c r="Q78" s="26">
        <v>0</v>
      </c>
      <c r="R78" s="27">
        <v>0</v>
      </c>
      <c r="S78" s="26">
        <v>0</v>
      </c>
    </row>
    <row r="79" spans="1:19" s="11" customFormat="1" ht="64.5" customHeight="1">
      <c r="A79" s="328"/>
      <c r="B79" s="276"/>
      <c r="C79" s="280"/>
      <c r="D79" s="284"/>
      <c r="E79" s="322"/>
      <c r="F79" s="322"/>
      <c r="G79" s="48">
        <v>2012</v>
      </c>
      <c r="H79" s="31">
        <f>P79+N79+L79+J79+R79</f>
        <v>242019.671</v>
      </c>
      <c r="I79" s="30">
        <f>K79+M79+O79+Q79</f>
        <v>243189.4</v>
      </c>
      <c r="J79" s="31">
        <v>5190.8</v>
      </c>
      <c r="K79" s="30">
        <v>8204.8</v>
      </c>
      <c r="L79" s="31">
        <v>175402.861</v>
      </c>
      <c r="M79" s="30">
        <f>107615+64773.7</f>
        <v>172388.7</v>
      </c>
      <c r="N79" s="31">
        <v>61426.01</v>
      </c>
      <c r="O79" s="30">
        <v>62595.9</v>
      </c>
      <c r="P79" s="31">
        <v>0</v>
      </c>
      <c r="Q79" s="30">
        <v>0</v>
      </c>
      <c r="R79" s="31">
        <v>0</v>
      </c>
      <c r="S79" s="30">
        <v>0</v>
      </c>
    </row>
    <row r="80" spans="1:19" s="11" customFormat="1" ht="135" customHeight="1" thickBot="1">
      <c r="A80" s="329"/>
      <c r="B80" s="330"/>
      <c r="C80" s="331"/>
      <c r="D80" s="332"/>
      <c r="E80" s="331"/>
      <c r="F80" s="331"/>
      <c r="G80" s="53">
        <v>2013</v>
      </c>
      <c r="H80" s="71">
        <f>P80+N80+L80+J80+R80</f>
        <v>558154.29</v>
      </c>
      <c r="I80" s="55">
        <f>K80+M80+O80+Q80</f>
        <v>501654.76999999996</v>
      </c>
      <c r="J80" s="71">
        <v>5045</v>
      </c>
      <c r="K80" s="55">
        <v>5045</v>
      </c>
      <c r="L80" s="71">
        <v>421072.2</v>
      </c>
      <c r="M80" s="55">
        <v>419237.6</v>
      </c>
      <c r="N80" s="71">
        <v>132037.09</v>
      </c>
      <c r="O80" s="55">
        <v>77372.17</v>
      </c>
      <c r="P80" s="71">
        <v>0</v>
      </c>
      <c r="Q80" s="55"/>
      <c r="R80" s="71">
        <v>0</v>
      </c>
      <c r="S80" s="55"/>
    </row>
    <row r="81" spans="1:19" ht="36" customHeight="1" thickBot="1">
      <c r="A81" s="13"/>
      <c r="D81" s="120"/>
      <c r="G81" s="67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1:19" s="11" customFormat="1" ht="113.25" customHeight="1">
      <c r="A82" s="270">
        <v>12</v>
      </c>
      <c r="B82" s="274" t="s">
        <v>68</v>
      </c>
      <c r="C82" s="278" t="s">
        <v>277</v>
      </c>
      <c r="D82" s="282" t="s">
        <v>21</v>
      </c>
      <c r="E82" s="278" t="s">
        <v>61</v>
      </c>
      <c r="F82" s="333" t="s">
        <v>30</v>
      </c>
      <c r="G82" s="326" t="s">
        <v>21</v>
      </c>
      <c r="H82" s="268">
        <f>J82+L82+N82+P82+R82</f>
        <v>103487.09999999999</v>
      </c>
      <c r="I82" s="266">
        <f>I84+I85+I86</f>
        <v>112662.59999999999</v>
      </c>
      <c r="J82" s="268">
        <v>0</v>
      </c>
      <c r="K82" s="266">
        <f aca="true" t="shared" si="16" ref="K82:S82">K84+K85+K86</f>
        <v>0</v>
      </c>
      <c r="L82" s="268">
        <f t="shared" si="16"/>
        <v>68591.29999999999</v>
      </c>
      <c r="M82" s="266">
        <f t="shared" si="16"/>
        <v>83936.2</v>
      </c>
      <c r="N82" s="268">
        <f t="shared" si="16"/>
        <v>15616.8</v>
      </c>
      <c r="O82" s="266">
        <f t="shared" si="16"/>
        <v>15009.099999999999</v>
      </c>
      <c r="P82" s="268">
        <f t="shared" si="16"/>
        <v>11832</v>
      </c>
      <c r="Q82" s="266">
        <f t="shared" si="16"/>
        <v>9173.1</v>
      </c>
      <c r="R82" s="268">
        <f t="shared" si="16"/>
        <v>7447</v>
      </c>
      <c r="S82" s="266">
        <f t="shared" si="16"/>
        <v>4544.2</v>
      </c>
    </row>
    <row r="83" spans="1:19" s="11" customFormat="1" ht="243" customHeight="1" thickBot="1">
      <c r="A83" s="271"/>
      <c r="B83" s="275"/>
      <c r="C83" s="279"/>
      <c r="D83" s="283"/>
      <c r="E83" s="322"/>
      <c r="F83" s="334"/>
      <c r="G83" s="327"/>
      <c r="H83" s="325"/>
      <c r="I83" s="324"/>
      <c r="J83" s="325"/>
      <c r="K83" s="324"/>
      <c r="L83" s="325"/>
      <c r="M83" s="324"/>
      <c r="N83" s="325"/>
      <c r="O83" s="324"/>
      <c r="P83" s="325"/>
      <c r="Q83" s="324"/>
      <c r="R83" s="325"/>
      <c r="S83" s="324"/>
    </row>
    <row r="84" spans="1:19" s="11" customFormat="1" ht="64.5" customHeight="1">
      <c r="A84" s="328"/>
      <c r="B84" s="276"/>
      <c r="C84" s="279"/>
      <c r="D84" s="284"/>
      <c r="E84" s="322"/>
      <c r="F84" s="292"/>
      <c r="G84" s="24">
        <v>2011</v>
      </c>
      <c r="H84" s="25">
        <f>P84+N84+L84+J84+R84</f>
        <v>19000</v>
      </c>
      <c r="I84" s="26">
        <f>K84+M84+O84+Q84+S84</f>
        <v>27157.8</v>
      </c>
      <c r="J84" s="27">
        <v>0</v>
      </c>
      <c r="K84" s="26">
        <v>0</v>
      </c>
      <c r="L84" s="27">
        <v>5817.4</v>
      </c>
      <c r="M84" s="26">
        <v>14869.4</v>
      </c>
      <c r="N84" s="27">
        <v>11282.6</v>
      </c>
      <c r="O84" s="26">
        <v>12288.4</v>
      </c>
      <c r="P84" s="27">
        <v>0</v>
      </c>
      <c r="Q84" s="26">
        <v>0</v>
      </c>
      <c r="R84" s="27">
        <v>1900</v>
      </c>
      <c r="S84" s="26">
        <v>0</v>
      </c>
    </row>
    <row r="85" spans="1:19" s="11" customFormat="1" ht="64.5" customHeight="1">
      <c r="A85" s="328"/>
      <c r="B85" s="276"/>
      <c r="C85" s="280"/>
      <c r="D85" s="284"/>
      <c r="E85" s="322"/>
      <c r="F85" s="292"/>
      <c r="G85" s="28">
        <v>2012</v>
      </c>
      <c r="H85" s="29">
        <f>P85+N85+L85+J85+R85</f>
        <v>26945.2</v>
      </c>
      <c r="I85" s="30">
        <f>K85+M85+O85+Q85</f>
        <v>27962.9</v>
      </c>
      <c r="J85" s="31">
        <v>0</v>
      </c>
      <c r="K85" s="30">
        <v>0</v>
      </c>
      <c r="L85" s="31">
        <v>18949.3</v>
      </c>
      <c r="M85" s="30">
        <f>7219.7+18022.5</f>
        <v>25242.2</v>
      </c>
      <c r="N85" s="31">
        <v>4334.2</v>
      </c>
      <c r="O85" s="30">
        <v>2720.7</v>
      </c>
      <c r="P85" s="31">
        <v>2658.9</v>
      </c>
      <c r="Q85" s="30">
        <v>0</v>
      </c>
      <c r="R85" s="31">
        <v>1002.8</v>
      </c>
      <c r="S85" s="30">
        <v>0</v>
      </c>
    </row>
    <row r="86" spans="1:19" s="11" customFormat="1" ht="64.5" customHeight="1" thickBot="1">
      <c r="A86" s="329"/>
      <c r="B86" s="330"/>
      <c r="C86" s="331"/>
      <c r="D86" s="332"/>
      <c r="E86" s="331"/>
      <c r="F86" s="343"/>
      <c r="G86" s="70">
        <v>2013</v>
      </c>
      <c r="H86" s="36">
        <f>P86+N86+L86+J86+R86</f>
        <v>57541.899999999994</v>
      </c>
      <c r="I86" s="36">
        <f>Q86+O86+M86+K86+S86</f>
        <v>57541.899999999994</v>
      </c>
      <c r="J86" s="71">
        <v>0</v>
      </c>
      <c r="K86" s="55"/>
      <c r="L86" s="71">
        <v>43824.6</v>
      </c>
      <c r="M86" s="55">
        <v>43824.6</v>
      </c>
      <c r="N86" s="71">
        <v>0</v>
      </c>
      <c r="O86" s="55"/>
      <c r="P86" s="71">
        <v>9173.1</v>
      </c>
      <c r="Q86" s="55">
        <v>9173.1</v>
      </c>
      <c r="R86" s="71">
        <v>4544.2</v>
      </c>
      <c r="S86" s="55">
        <v>4544.2</v>
      </c>
    </row>
    <row r="87" spans="1:19" ht="36" customHeight="1" thickBot="1">
      <c r="A87" s="13"/>
      <c r="D87" s="120"/>
      <c r="G87" s="67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1:19" s="11" customFormat="1" ht="97.5" customHeight="1">
      <c r="A88" s="270">
        <v>13</v>
      </c>
      <c r="B88" s="339" t="s">
        <v>126</v>
      </c>
      <c r="C88" s="278" t="s">
        <v>293</v>
      </c>
      <c r="D88" s="282" t="s">
        <v>105</v>
      </c>
      <c r="E88" s="278" t="s">
        <v>106</v>
      </c>
      <c r="F88" s="333" t="s">
        <v>123</v>
      </c>
      <c r="G88" s="326" t="s">
        <v>21</v>
      </c>
      <c r="H88" s="268">
        <f aca="true" t="shared" si="17" ref="H88:S88">H90+H91+H92+H93+H94</f>
        <v>648126.7</v>
      </c>
      <c r="I88" s="266">
        <f t="shared" si="17"/>
        <v>503143</v>
      </c>
      <c r="J88" s="268">
        <f t="shared" si="17"/>
        <v>0</v>
      </c>
      <c r="K88" s="266">
        <f t="shared" si="17"/>
        <v>0</v>
      </c>
      <c r="L88" s="268">
        <f t="shared" si="17"/>
        <v>50657.75000000001</v>
      </c>
      <c r="M88" s="266">
        <f t="shared" si="17"/>
        <v>49851.799999999996</v>
      </c>
      <c r="N88" s="268">
        <f t="shared" si="17"/>
        <v>284005.06</v>
      </c>
      <c r="O88" s="266">
        <f t="shared" si="17"/>
        <v>271494</v>
      </c>
      <c r="P88" s="268">
        <f t="shared" si="17"/>
        <v>6188.73</v>
      </c>
      <c r="Q88" s="266">
        <f t="shared" si="17"/>
        <v>6188.8</v>
      </c>
      <c r="R88" s="268">
        <f t="shared" si="17"/>
        <v>307275.16000000003</v>
      </c>
      <c r="S88" s="266">
        <f t="shared" si="17"/>
        <v>175608.4</v>
      </c>
    </row>
    <row r="89" spans="1:19" s="11" customFormat="1" ht="387.75" customHeight="1" thickBot="1">
      <c r="A89" s="271"/>
      <c r="B89" s="340"/>
      <c r="C89" s="279"/>
      <c r="D89" s="283"/>
      <c r="E89" s="322"/>
      <c r="F89" s="334"/>
      <c r="G89" s="327"/>
      <c r="H89" s="325"/>
      <c r="I89" s="324"/>
      <c r="J89" s="325"/>
      <c r="K89" s="324"/>
      <c r="L89" s="325"/>
      <c r="M89" s="324"/>
      <c r="N89" s="325"/>
      <c r="O89" s="324"/>
      <c r="P89" s="325"/>
      <c r="Q89" s="324"/>
      <c r="R89" s="325"/>
      <c r="S89" s="324"/>
    </row>
    <row r="90" spans="1:19" s="11" customFormat="1" ht="64.5" customHeight="1">
      <c r="A90" s="328"/>
      <c r="B90" s="341"/>
      <c r="C90" s="279"/>
      <c r="D90" s="284"/>
      <c r="E90" s="322"/>
      <c r="F90" s="322"/>
      <c r="G90" s="72">
        <v>2011</v>
      </c>
      <c r="H90" s="27">
        <f>P90+N90+L90+J90+R90</f>
        <v>155388.7</v>
      </c>
      <c r="I90" s="26">
        <f>K90+M90+O90+Q90</f>
        <v>155389.5</v>
      </c>
      <c r="J90" s="27">
        <v>0</v>
      </c>
      <c r="K90" s="26">
        <v>0</v>
      </c>
      <c r="L90" s="27">
        <v>49075.9</v>
      </c>
      <c r="M90" s="26">
        <v>48270</v>
      </c>
      <c r="N90" s="27">
        <v>106312.8</v>
      </c>
      <c r="O90" s="26">
        <v>107119.5</v>
      </c>
      <c r="P90" s="27">
        <v>0</v>
      </c>
      <c r="Q90" s="58">
        <v>0</v>
      </c>
      <c r="R90" s="25">
        <v>0</v>
      </c>
      <c r="S90" s="26">
        <v>0</v>
      </c>
    </row>
    <row r="91" spans="1:19" s="11" customFormat="1" ht="64.5" customHeight="1">
      <c r="A91" s="328"/>
      <c r="B91" s="341"/>
      <c r="C91" s="280"/>
      <c r="D91" s="284"/>
      <c r="E91" s="322"/>
      <c r="F91" s="322"/>
      <c r="G91" s="48">
        <v>2012</v>
      </c>
      <c r="H91" s="31">
        <f>P91+N91+L91+J91+R91</f>
        <v>192611.03</v>
      </c>
      <c r="I91" s="30">
        <f>K91+M91+O91+Q91+S91</f>
        <v>192611.09999999998</v>
      </c>
      <c r="J91" s="31">
        <v>0</v>
      </c>
      <c r="K91" s="30">
        <v>0</v>
      </c>
      <c r="L91" s="31">
        <v>792.12</v>
      </c>
      <c r="M91" s="30">
        <v>792.1</v>
      </c>
      <c r="N91" s="31">
        <v>63285.27</v>
      </c>
      <c r="O91" s="30">
        <v>63285.3</v>
      </c>
      <c r="P91" s="31">
        <v>2169.25</v>
      </c>
      <c r="Q91" s="52">
        <v>2169.3</v>
      </c>
      <c r="R91" s="29">
        <v>126364.39</v>
      </c>
      <c r="S91" s="30">
        <f>5939.6+51777.8+17172.8+4297.6+47176.6</f>
        <v>126364.4</v>
      </c>
    </row>
    <row r="92" spans="1:19" s="11" customFormat="1" ht="64.5" customHeight="1">
      <c r="A92" s="328"/>
      <c r="B92" s="341"/>
      <c r="C92" s="280"/>
      <c r="D92" s="284"/>
      <c r="E92" s="322"/>
      <c r="F92" s="322"/>
      <c r="G92" s="49">
        <v>2013</v>
      </c>
      <c r="H92" s="33">
        <f>J92+L92+N92+P92+R92</f>
        <v>174877.72</v>
      </c>
      <c r="I92" s="33">
        <f>K92+M92+O92+Q92+S92</f>
        <v>155142.4</v>
      </c>
      <c r="J92" s="33"/>
      <c r="K92" s="34"/>
      <c r="L92" s="33">
        <v>789.73</v>
      </c>
      <c r="M92" s="34">
        <v>789.7</v>
      </c>
      <c r="N92" s="33">
        <v>105828.99</v>
      </c>
      <c r="O92" s="34">
        <v>101089.2</v>
      </c>
      <c r="P92" s="33">
        <v>4019.48</v>
      </c>
      <c r="Q92" s="63">
        <v>4019.5</v>
      </c>
      <c r="R92" s="29">
        <v>64239.52</v>
      </c>
      <c r="S92" s="30">
        <v>49244</v>
      </c>
    </row>
    <row r="93" spans="1:19" s="11" customFormat="1" ht="64.5" customHeight="1">
      <c r="A93" s="328"/>
      <c r="B93" s="341"/>
      <c r="C93" s="280"/>
      <c r="D93" s="284"/>
      <c r="E93" s="322"/>
      <c r="F93" s="322"/>
      <c r="G93" s="49">
        <v>2014</v>
      </c>
      <c r="H93" s="33">
        <f>J93+L93+N93+P93+R93</f>
        <v>45665.25</v>
      </c>
      <c r="I93" s="34"/>
      <c r="J93" s="33"/>
      <c r="K93" s="34"/>
      <c r="L93" s="33"/>
      <c r="M93" s="34"/>
      <c r="N93" s="33">
        <v>4289</v>
      </c>
      <c r="O93" s="34"/>
      <c r="P93" s="33"/>
      <c r="Q93" s="63"/>
      <c r="R93" s="29">
        <v>41376.25</v>
      </c>
      <c r="S93" s="30">
        <v>0</v>
      </c>
    </row>
    <row r="94" spans="1:19" s="11" customFormat="1" ht="64.5" customHeight="1" thickBot="1">
      <c r="A94" s="329"/>
      <c r="B94" s="342"/>
      <c r="C94" s="331"/>
      <c r="D94" s="332"/>
      <c r="E94" s="331"/>
      <c r="F94" s="331"/>
      <c r="G94" s="53">
        <v>2015</v>
      </c>
      <c r="H94" s="71">
        <f>J94+L94+N94+P94+R94</f>
        <v>79584</v>
      </c>
      <c r="I94" s="55">
        <f>K94+M94+O94+Q94</f>
        <v>0</v>
      </c>
      <c r="J94" s="71">
        <v>0</v>
      </c>
      <c r="K94" s="55"/>
      <c r="L94" s="71"/>
      <c r="M94" s="55"/>
      <c r="N94" s="71">
        <v>4289</v>
      </c>
      <c r="O94" s="55"/>
      <c r="P94" s="71">
        <v>0</v>
      </c>
      <c r="Q94" s="54"/>
      <c r="R94" s="36">
        <v>75295</v>
      </c>
      <c r="S94" s="55">
        <v>0</v>
      </c>
    </row>
    <row r="95" spans="1:19" ht="68.25" customHeight="1" thickBot="1">
      <c r="A95" s="13"/>
      <c r="D95" s="120"/>
      <c r="G95" s="299" t="s">
        <v>122</v>
      </c>
      <c r="H95" s="300"/>
      <c r="I95" s="300"/>
      <c r="J95" s="301"/>
      <c r="K95" s="301"/>
      <c r="L95" s="301"/>
      <c r="M95" s="301"/>
      <c r="N95" s="301"/>
      <c r="O95" s="301"/>
      <c r="P95" s="301"/>
      <c r="Q95" s="301"/>
      <c r="R95" s="300"/>
      <c r="S95" s="300"/>
    </row>
    <row r="96" spans="1:19" s="11" customFormat="1" ht="219" customHeight="1">
      <c r="A96" s="270">
        <v>14</v>
      </c>
      <c r="B96" s="274" t="s">
        <v>75</v>
      </c>
      <c r="C96" s="278" t="s">
        <v>281</v>
      </c>
      <c r="D96" s="282" t="s">
        <v>21</v>
      </c>
      <c r="E96" s="278" t="s">
        <v>25</v>
      </c>
      <c r="F96" s="333" t="s">
        <v>26</v>
      </c>
      <c r="G96" s="326" t="s">
        <v>21</v>
      </c>
      <c r="H96" s="268">
        <f>J96+L96+N96+P96</f>
        <v>15720.63447</v>
      </c>
      <c r="I96" s="266">
        <f aca="true" t="shared" si="18" ref="I96:Q96">I98+I99+I100</f>
        <v>15381.43</v>
      </c>
      <c r="J96" s="268">
        <f t="shared" si="18"/>
        <v>0</v>
      </c>
      <c r="K96" s="266">
        <f t="shared" si="18"/>
        <v>0</v>
      </c>
      <c r="L96" s="268">
        <f t="shared" si="18"/>
        <v>0</v>
      </c>
      <c r="M96" s="266">
        <f t="shared" si="18"/>
        <v>0</v>
      </c>
      <c r="N96" s="268">
        <f t="shared" si="18"/>
        <v>15720.63447</v>
      </c>
      <c r="O96" s="266">
        <f t="shared" si="18"/>
        <v>15381.43</v>
      </c>
      <c r="P96" s="268">
        <f t="shared" si="18"/>
        <v>0</v>
      </c>
      <c r="Q96" s="266">
        <f t="shared" si="18"/>
        <v>0</v>
      </c>
      <c r="R96" s="268">
        <f>R98+R99+R100</f>
        <v>0</v>
      </c>
      <c r="S96" s="266">
        <f>S98+S99+S100</f>
        <v>0</v>
      </c>
    </row>
    <row r="97" spans="1:19" s="11" customFormat="1" ht="148.5" customHeight="1" thickBot="1">
      <c r="A97" s="271"/>
      <c r="B97" s="275"/>
      <c r="C97" s="279"/>
      <c r="D97" s="283"/>
      <c r="E97" s="322"/>
      <c r="F97" s="334"/>
      <c r="G97" s="327"/>
      <c r="H97" s="325"/>
      <c r="I97" s="324"/>
      <c r="J97" s="325"/>
      <c r="K97" s="324"/>
      <c r="L97" s="325"/>
      <c r="M97" s="324"/>
      <c r="N97" s="325"/>
      <c r="O97" s="324"/>
      <c r="P97" s="325"/>
      <c r="Q97" s="324"/>
      <c r="R97" s="325"/>
      <c r="S97" s="324"/>
    </row>
    <row r="98" spans="1:19" s="11" customFormat="1" ht="64.5" customHeight="1">
      <c r="A98" s="328"/>
      <c r="B98" s="276"/>
      <c r="C98" s="279"/>
      <c r="D98" s="284"/>
      <c r="E98" s="322"/>
      <c r="F98" s="322"/>
      <c r="G98" s="72">
        <v>2011</v>
      </c>
      <c r="H98" s="27">
        <f>P98+N98+L98+J98</f>
        <v>2462.6</v>
      </c>
      <c r="I98" s="26">
        <f>K98+M98+O98+Q98</f>
        <v>2462.6</v>
      </c>
      <c r="J98" s="27">
        <v>0</v>
      </c>
      <c r="K98" s="26">
        <v>0</v>
      </c>
      <c r="L98" s="27">
        <v>0</v>
      </c>
      <c r="M98" s="26">
        <v>0</v>
      </c>
      <c r="N98" s="27">
        <v>2462.6</v>
      </c>
      <c r="O98" s="26">
        <v>2462.6</v>
      </c>
      <c r="P98" s="27">
        <v>0</v>
      </c>
      <c r="Q98" s="26">
        <v>0</v>
      </c>
      <c r="R98" s="27">
        <v>0</v>
      </c>
      <c r="S98" s="26">
        <v>0</v>
      </c>
    </row>
    <row r="99" spans="1:19" s="11" customFormat="1" ht="64.5" customHeight="1">
      <c r="A99" s="328"/>
      <c r="B99" s="276"/>
      <c r="C99" s="280"/>
      <c r="D99" s="284"/>
      <c r="E99" s="322"/>
      <c r="F99" s="322"/>
      <c r="G99" s="48">
        <v>2012</v>
      </c>
      <c r="H99" s="31">
        <f>P99+N99+L99+J99</f>
        <v>6541.5</v>
      </c>
      <c r="I99" s="30">
        <f>K99+M99+O99+Q99</f>
        <v>6202.3</v>
      </c>
      <c r="J99" s="31">
        <v>0</v>
      </c>
      <c r="K99" s="30">
        <v>0</v>
      </c>
      <c r="L99" s="31">
        <v>0</v>
      </c>
      <c r="M99" s="30">
        <v>0</v>
      </c>
      <c r="N99" s="31">
        <v>6541.5</v>
      </c>
      <c r="O99" s="30">
        <v>6202.3</v>
      </c>
      <c r="P99" s="31">
        <v>0</v>
      </c>
      <c r="Q99" s="30">
        <v>0</v>
      </c>
      <c r="R99" s="31">
        <v>0</v>
      </c>
      <c r="S99" s="30">
        <v>0</v>
      </c>
    </row>
    <row r="100" spans="1:19" s="11" customFormat="1" ht="64.5" customHeight="1" thickBot="1">
      <c r="A100" s="329"/>
      <c r="B100" s="330"/>
      <c r="C100" s="331"/>
      <c r="D100" s="332"/>
      <c r="E100" s="331"/>
      <c r="F100" s="331"/>
      <c r="G100" s="53">
        <v>2013</v>
      </c>
      <c r="H100" s="71">
        <f>P100+N100+L100+J100</f>
        <v>6716.53447</v>
      </c>
      <c r="I100" s="55">
        <f>K100+M100+O100+Q100</f>
        <v>6716.53</v>
      </c>
      <c r="J100" s="71">
        <v>0</v>
      </c>
      <c r="K100" s="55"/>
      <c r="L100" s="71">
        <v>0</v>
      </c>
      <c r="M100" s="55"/>
      <c r="N100" s="71">
        <v>6716.53447</v>
      </c>
      <c r="O100" s="55">
        <v>6716.53</v>
      </c>
      <c r="P100" s="71">
        <v>0</v>
      </c>
      <c r="Q100" s="55"/>
      <c r="R100" s="71">
        <v>0</v>
      </c>
      <c r="S100" s="55"/>
    </row>
    <row r="101" spans="1:19" ht="36" customHeight="1" thickBot="1">
      <c r="A101" s="13"/>
      <c r="D101" s="120"/>
      <c r="G101" s="67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s="11" customFormat="1" ht="278.25" customHeight="1">
      <c r="A102" s="270">
        <v>15</v>
      </c>
      <c r="B102" s="274" t="s">
        <v>76</v>
      </c>
      <c r="C102" s="278" t="s">
        <v>294</v>
      </c>
      <c r="D102" s="282" t="s">
        <v>32</v>
      </c>
      <c r="E102" s="278" t="s">
        <v>14</v>
      </c>
      <c r="F102" s="333" t="s">
        <v>33</v>
      </c>
      <c r="G102" s="326" t="s">
        <v>32</v>
      </c>
      <c r="H102" s="268">
        <f>J102+L102+N102+P102</f>
        <v>1095</v>
      </c>
      <c r="I102" s="266">
        <f aca="true" t="shared" si="19" ref="I102:Q102">I104+I105+I106</f>
        <v>720.3499999999999</v>
      </c>
      <c r="J102" s="268">
        <f t="shared" si="19"/>
        <v>0</v>
      </c>
      <c r="K102" s="266">
        <f t="shared" si="19"/>
        <v>0</v>
      </c>
      <c r="L102" s="268">
        <f t="shared" si="19"/>
        <v>0</v>
      </c>
      <c r="M102" s="266">
        <f t="shared" si="19"/>
        <v>0</v>
      </c>
      <c r="N102" s="268">
        <f t="shared" si="19"/>
        <v>1095</v>
      </c>
      <c r="O102" s="266">
        <f t="shared" si="19"/>
        <v>720.3499999999999</v>
      </c>
      <c r="P102" s="268">
        <f t="shared" si="19"/>
        <v>0</v>
      </c>
      <c r="Q102" s="266">
        <f t="shared" si="19"/>
        <v>0</v>
      </c>
      <c r="R102" s="268">
        <f>R104+R105+R106</f>
        <v>0</v>
      </c>
      <c r="S102" s="266">
        <f>S104+S105+S106</f>
        <v>0</v>
      </c>
    </row>
    <row r="103" spans="1:19" s="11" customFormat="1" ht="92.25" customHeight="1" thickBot="1">
      <c r="A103" s="271"/>
      <c r="B103" s="275"/>
      <c r="C103" s="279"/>
      <c r="D103" s="283"/>
      <c r="E103" s="322"/>
      <c r="F103" s="334"/>
      <c r="G103" s="327"/>
      <c r="H103" s="325"/>
      <c r="I103" s="324"/>
      <c r="J103" s="325"/>
      <c r="K103" s="324"/>
      <c r="L103" s="325"/>
      <c r="M103" s="324"/>
      <c r="N103" s="325"/>
      <c r="O103" s="324"/>
      <c r="P103" s="325"/>
      <c r="Q103" s="324"/>
      <c r="R103" s="325"/>
      <c r="S103" s="324"/>
    </row>
    <row r="104" spans="1:19" s="11" customFormat="1" ht="64.5" customHeight="1">
      <c r="A104" s="328"/>
      <c r="B104" s="276"/>
      <c r="C104" s="279"/>
      <c r="D104" s="284"/>
      <c r="E104" s="322"/>
      <c r="F104" s="322"/>
      <c r="G104" s="72">
        <v>2012</v>
      </c>
      <c r="H104" s="27">
        <f>P104+N104+L104+J104</f>
        <v>365</v>
      </c>
      <c r="I104" s="26">
        <f>K104+M104+O104+Q104</f>
        <v>355.4</v>
      </c>
      <c r="J104" s="27">
        <v>0</v>
      </c>
      <c r="K104" s="26">
        <v>0</v>
      </c>
      <c r="L104" s="27">
        <v>0</v>
      </c>
      <c r="M104" s="26">
        <v>0</v>
      </c>
      <c r="N104" s="27">
        <v>365</v>
      </c>
      <c r="O104" s="26">
        <v>355.4</v>
      </c>
      <c r="P104" s="27">
        <v>0</v>
      </c>
      <c r="Q104" s="26">
        <v>0</v>
      </c>
      <c r="R104" s="27">
        <v>0</v>
      </c>
      <c r="S104" s="26">
        <v>0</v>
      </c>
    </row>
    <row r="105" spans="1:19" s="11" customFormat="1" ht="64.5" customHeight="1">
      <c r="A105" s="328"/>
      <c r="B105" s="276"/>
      <c r="C105" s="280"/>
      <c r="D105" s="284"/>
      <c r="E105" s="322"/>
      <c r="F105" s="322"/>
      <c r="G105" s="48">
        <v>2013</v>
      </c>
      <c r="H105" s="31">
        <f>P105+N105+L105+J105</f>
        <v>365</v>
      </c>
      <c r="I105" s="30">
        <f>K105+M105+O105+Q105</f>
        <v>364.95</v>
      </c>
      <c r="J105" s="31">
        <v>0</v>
      </c>
      <c r="K105" s="30"/>
      <c r="L105" s="31">
        <v>0</v>
      </c>
      <c r="M105" s="30"/>
      <c r="N105" s="31">
        <v>365</v>
      </c>
      <c r="O105" s="30">
        <v>364.95</v>
      </c>
      <c r="P105" s="31">
        <v>0</v>
      </c>
      <c r="Q105" s="30"/>
      <c r="R105" s="31">
        <v>0</v>
      </c>
      <c r="S105" s="30"/>
    </row>
    <row r="106" spans="1:19" s="11" customFormat="1" ht="64.5" customHeight="1" thickBot="1">
      <c r="A106" s="329"/>
      <c r="B106" s="330"/>
      <c r="C106" s="331"/>
      <c r="D106" s="332"/>
      <c r="E106" s="331"/>
      <c r="F106" s="331"/>
      <c r="G106" s="53">
        <v>2014</v>
      </c>
      <c r="H106" s="71">
        <f>P106+N106+L106+J106</f>
        <v>365</v>
      </c>
      <c r="I106" s="55">
        <f>K106+M106+O106+Q106</f>
        <v>0</v>
      </c>
      <c r="J106" s="71">
        <v>0</v>
      </c>
      <c r="K106" s="55"/>
      <c r="L106" s="71">
        <v>0</v>
      </c>
      <c r="M106" s="55"/>
      <c r="N106" s="71">
        <v>365</v>
      </c>
      <c r="O106" s="55"/>
      <c r="P106" s="71">
        <v>0</v>
      </c>
      <c r="Q106" s="55"/>
      <c r="R106" s="71">
        <v>0</v>
      </c>
      <c r="S106" s="55"/>
    </row>
    <row r="107" spans="1:19" ht="36" customHeight="1" thickBot="1">
      <c r="A107" s="13"/>
      <c r="C107" s="67" t="s">
        <v>16</v>
      </c>
      <c r="D107" s="120"/>
      <c r="G107" s="67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1:19" s="11" customFormat="1" ht="409.5" customHeight="1">
      <c r="A108" s="270">
        <v>16</v>
      </c>
      <c r="B108" s="274" t="s">
        <v>42</v>
      </c>
      <c r="C108" s="278" t="s">
        <v>127</v>
      </c>
      <c r="D108" s="282" t="s">
        <v>21</v>
      </c>
      <c r="E108" s="278" t="s">
        <v>43</v>
      </c>
      <c r="F108" s="333" t="s">
        <v>44</v>
      </c>
      <c r="G108" s="326" t="s">
        <v>21</v>
      </c>
      <c r="H108" s="268">
        <f>J108+L108+N108+P108</f>
        <v>2000</v>
      </c>
      <c r="I108" s="266">
        <f aca="true" t="shared" si="20" ref="I108:Q108">I110+I111+I112</f>
        <v>2000</v>
      </c>
      <c r="J108" s="268">
        <f t="shared" si="20"/>
        <v>0</v>
      </c>
      <c r="K108" s="266">
        <f t="shared" si="20"/>
        <v>0</v>
      </c>
      <c r="L108" s="268">
        <f t="shared" si="20"/>
        <v>0</v>
      </c>
      <c r="M108" s="266">
        <f t="shared" si="20"/>
        <v>0</v>
      </c>
      <c r="N108" s="268">
        <f t="shared" si="20"/>
        <v>2000</v>
      </c>
      <c r="O108" s="266">
        <f t="shared" si="20"/>
        <v>2000</v>
      </c>
      <c r="P108" s="268">
        <f t="shared" si="20"/>
        <v>0</v>
      </c>
      <c r="Q108" s="266">
        <f t="shared" si="20"/>
        <v>0</v>
      </c>
      <c r="R108" s="268">
        <f>R110+R111+R112</f>
        <v>0</v>
      </c>
      <c r="S108" s="266">
        <f>S110+S111+S112</f>
        <v>0</v>
      </c>
    </row>
    <row r="109" spans="1:19" s="11" customFormat="1" ht="407.25" customHeight="1" thickBot="1">
      <c r="A109" s="271"/>
      <c r="B109" s="275"/>
      <c r="C109" s="279"/>
      <c r="D109" s="283"/>
      <c r="E109" s="322"/>
      <c r="F109" s="334"/>
      <c r="G109" s="327"/>
      <c r="H109" s="325"/>
      <c r="I109" s="324"/>
      <c r="J109" s="325"/>
      <c r="K109" s="324"/>
      <c r="L109" s="325"/>
      <c r="M109" s="324"/>
      <c r="N109" s="325"/>
      <c r="O109" s="324"/>
      <c r="P109" s="325"/>
      <c r="Q109" s="324"/>
      <c r="R109" s="325"/>
      <c r="S109" s="324"/>
    </row>
    <row r="110" spans="1:19" s="11" customFormat="1" ht="64.5" customHeight="1">
      <c r="A110" s="328"/>
      <c r="B110" s="276"/>
      <c r="C110" s="279"/>
      <c r="D110" s="284"/>
      <c r="E110" s="322"/>
      <c r="F110" s="322"/>
      <c r="G110" s="72">
        <v>2011</v>
      </c>
      <c r="H110" s="27">
        <f>P110+N110+L110+J110</f>
        <v>0</v>
      </c>
      <c r="I110" s="26">
        <f>K110+M110+O110+Q110</f>
        <v>0</v>
      </c>
      <c r="J110" s="27">
        <v>0</v>
      </c>
      <c r="K110" s="26">
        <v>0</v>
      </c>
      <c r="L110" s="27">
        <v>0</v>
      </c>
      <c r="M110" s="26">
        <v>0</v>
      </c>
      <c r="N110" s="27">
        <v>0</v>
      </c>
      <c r="O110" s="26">
        <v>0</v>
      </c>
      <c r="P110" s="27">
        <v>0</v>
      </c>
      <c r="Q110" s="26">
        <v>0</v>
      </c>
      <c r="R110" s="27">
        <v>0</v>
      </c>
      <c r="S110" s="26">
        <v>0</v>
      </c>
    </row>
    <row r="111" spans="1:19" s="11" customFormat="1" ht="64.5" customHeight="1">
      <c r="A111" s="328"/>
      <c r="B111" s="276"/>
      <c r="C111" s="280"/>
      <c r="D111" s="284"/>
      <c r="E111" s="322"/>
      <c r="F111" s="322"/>
      <c r="G111" s="48">
        <v>2012</v>
      </c>
      <c r="H111" s="31">
        <f>P111+N111+L111+J111</f>
        <v>1000</v>
      </c>
      <c r="I111" s="30">
        <f>K111+M111+O111+Q111</f>
        <v>1000</v>
      </c>
      <c r="J111" s="31">
        <v>0</v>
      </c>
      <c r="K111" s="30">
        <v>0</v>
      </c>
      <c r="L111" s="31">
        <v>0</v>
      </c>
      <c r="M111" s="30">
        <v>0</v>
      </c>
      <c r="N111" s="31">
        <v>1000</v>
      </c>
      <c r="O111" s="30">
        <v>1000</v>
      </c>
      <c r="P111" s="31">
        <v>0</v>
      </c>
      <c r="Q111" s="30">
        <v>0</v>
      </c>
      <c r="R111" s="31">
        <v>0</v>
      </c>
      <c r="S111" s="30">
        <v>0</v>
      </c>
    </row>
    <row r="112" spans="1:19" s="11" customFormat="1" ht="64.5" customHeight="1" thickBot="1">
      <c r="A112" s="329"/>
      <c r="B112" s="330"/>
      <c r="C112" s="331"/>
      <c r="D112" s="332"/>
      <c r="E112" s="331"/>
      <c r="F112" s="331"/>
      <c r="G112" s="53">
        <v>2013</v>
      </c>
      <c r="H112" s="71">
        <f>P112+N112+L112+J112</f>
        <v>1000</v>
      </c>
      <c r="I112" s="55">
        <f>K112+M112+O112+Q112</f>
        <v>1000</v>
      </c>
      <c r="J112" s="71">
        <v>0</v>
      </c>
      <c r="K112" s="55"/>
      <c r="L112" s="71">
        <v>0</v>
      </c>
      <c r="M112" s="55"/>
      <c r="N112" s="71">
        <v>1000</v>
      </c>
      <c r="O112" s="55">
        <v>1000</v>
      </c>
      <c r="P112" s="71">
        <v>0</v>
      </c>
      <c r="Q112" s="55"/>
      <c r="R112" s="71">
        <v>0</v>
      </c>
      <c r="S112" s="55"/>
    </row>
    <row r="113" spans="1:19" ht="36" customHeight="1" thickBot="1">
      <c r="A113" s="13"/>
      <c r="D113" s="120"/>
      <c r="G113" s="67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1:19" s="11" customFormat="1" ht="409.5" customHeight="1">
      <c r="A114" s="270">
        <v>17</v>
      </c>
      <c r="B114" s="274" t="s">
        <v>54</v>
      </c>
      <c r="C114" s="278" t="s">
        <v>295</v>
      </c>
      <c r="D114" s="282" t="s">
        <v>32</v>
      </c>
      <c r="E114" s="278" t="s">
        <v>11</v>
      </c>
      <c r="F114" s="291" t="s">
        <v>47</v>
      </c>
      <c r="G114" s="278" t="s">
        <v>32</v>
      </c>
      <c r="H114" s="268">
        <f>J114+L114+N114+P114</f>
        <v>59474.12</v>
      </c>
      <c r="I114" s="266">
        <f>I116+I117+I118</f>
        <v>42716.2</v>
      </c>
      <c r="J114" s="268">
        <v>0</v>
      </c>
      <c r="K114" s="266">
        <f>K116+K117+K118</f>
        <v>0</v>
      </c>
      <c r="L114" s="268">
        <v>0</v>
      </c>
      <c r="M114" s="266">
        <f>M116+M117+M118</f>
        <v>0</v>
      </c>
      <c r="N114" s="268">
        <f>N116+N117+N118</f>
        <v>59474.12</v>
      </c>
      <c r="O114" s="266">
        <f>O116+O117+O118</f>
        <v>42716.2</v>
      </c>
      <c r="P114" s="268">
        <v>0</v>
      </c>
      <c r="Q114" s="266">
        <f>Q116+Q117+Q118</f>
        <v>0</v>
      </c>
      <c r="R114" s="268">
        <v>0</v>
      </c>
      <c r="S114" s="266">
        <f>S116+S117+S118</f>
        <v>0</v>
      </c>
    </row>
    <row r="115" spans="1:19" s="11" customFormat="1" ht="293.25" customHeight="1" thickBot="1">
      <c r="A115" s="271"/>
      <c r="B115" s="275"/>
      <c r="C115" s="279"/>
      <c r="D115" s="283"/>
      <c r="E115" s="279"/>
      <c r="F115" s="292"/>
      <c r="G115" s="290"/>
      <c r="H115" s="269"/>
      <c r="I115" s="267"/>
      <c r="J115" s="269"/>
      <c r="K115" s="267"/>
      <c r="L115" s="269"/>
      <c r="M115" s="267"/>
      <c r="N115" s="297"/>
      <c r="O115" s="267"/>
      <c r="P115" s="297"/>
      <c r="Q115" s="267"/>
      <c r="R115" s="297"/>
      <c r="S115" s="267"/>
    </row>
    <row r="116" spans="1:19" s="11" customFormat="1" ht="57.75" customHeight="1">
      <c r="A116" s="318"/>
      <c r="B116" s="320"/>
      <c r="C116" s="322"/>
      <c r="D116" s="283"/>
      <c r="E116" s="322"/>
      <c r="F116" s="322"/>
      <c r="G116" s="72">
        <v>2012</v>
      </c>
      <c r="H116" s="25">
        <f>J116+L116+N116+P116</f>
        <v>18947.4</v>
      </c>
      <c r="I116" s="26">
        <f>K116+M116+O116+Q116</f>
        <v>18856.1</v>
      </c>
      <c r="J116" s="25">
        <v>0</v>
      </c>
      <c r="K116" s="26">
        <v>0</v>
      </c>
      <c r="L116" s="25">
        <v>0</v>
      </c>
      <c r="M116" s="26">
        <v>0</v>
      </c>
      <c r="N116" s="87">
        <v>18947.4</v>
      </c>
      <c r="O116" s="26">
        <v>18856.1</v>
      </c>
      <c r="P116" s="27">
        <v>0</v>
      </c>
      <c r="Q116" s="26">
        <v>0</v>
      </c>
      <c r="R116" s="27">
        <v>0</v>
      </c>
      <c r="S116" s="26">
        <v>0</v>
      </c>
    </row>
    <row r="117" spans="1:19" s="11" customFormat="1" ht="61.5">
      <c r="A117" s="318"/>
      <c r="B117" s="320"/>
      <c r="C117" s="322"/>
      <c r="D117" s="283"/>
      <c r="E117" s="322"/>
      <c r="F117" s="322"/>
      <c r="G117" s="48">
        <v>2013</v>
      </c>
      <c r="H117" s="29">
        <f>J117+L117+N117+P117</f>
        <v>23864.72</v>
      </c>
      <c r="I117" s="29">
        <f>K117+M117+O117+Q117</f>
        <v>23860.1</v>
      </c>
      <c r="J117" s="29">
        <v>0</v>
      </c>
      <c r="K117" s="30"/>
      <c r="L117" s="29">
        <v>0</v>
      </c>
      <c r="M117" s="30"/>
      <c r="N117" s="88">
        <v>23864.72</v>
      </c>
      <c r="O117" s="30">
        <v>23860.1</v>
      </c>
      <c r="P117" s="31">
        <v>0</v>
      </c>
      <c r="Q117" s="30">
        <v>0</v>
      </c>
      <c r="R117" s="31">
        <v>0</v>
      </c>
      <c r="S117" s="30">
        <v>0</v>
      </c>
    </row>
    <row r="118" spans="1:19" s="11" customFormat="1" ht="62.25" thickBot="1">
      <c r="A118" s="319"/>
      <c r="B118" s="321"/>
      <c r="C118" s="323"/>
      <c r="D118" s="296"/>
      <c r="E118" s="323"/>
      <c r="F118" s="323"/>
      <c r="G118" s="53">
        <v>2014</v>
      </c>
      <c r="H118" s="36">
        <f>J118+L118+N118+P118</f>
        <v>16662</v>
      </c>
      <c r="I118" s="55"/>
      <c r="J118" s="36">
        <v>0</v>
      </c>
      <c r="K118" s="55"/>
      <c r="L118" s="36">
        <v>0</v>
      </c>
      <c r="M118" s="55"/>
      <c r="N118" s="89">
        <v>16662</v>
      </c>
      <c r="O118" s="55"/>
      <c r="P118" s="71">
        <v>0</v>
      </c>
      <c r="Q118" s="55"/>
      <c r="R118" s="71">
        <v>0</v>
      </c>
      <c r="S118" s="55"/>
    </row>
    <row r="119" spans="1:19" ht="36" customHeight="1" thickBot="1">
      <c r="A119" s="13"/>
      <c r="D119" s="120"/>
      <c r="G119" s="67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1:19" s="11" customFormat="1" ht="238.5" customHeight="1">
      <c r="A120" s="270">
        <v>18</v>
      </c>
      <c r="B120" s="274" t="s">
        <v>67</v>
      </c>
      <c r="C120" s="278" t="s">
        <v>296</v>
      </c>
      <c r="D120" s="282" t="s">
        <v>32</v>
      </c>
      <c r="E120" s="278" t="s">
        <v>90</v>
      </c>
      <c r="F120" s="291" t="s">
        <v>48</v>
      </c>
      <c r="G120" s="278" t="s">
        <v>32</v>
      </c>
      <c r="H120" s="268">
        <f>J120+L120+N120+P120</f>
        <v>67477.6</v>
      </c>
      <c r="I120" s="266">
        <f>I122+I123+I124</f>
        <v>28295.879999999997</v>
      </c>
      <c r="J120" s="268">
        <v>0</v>
      </c>
      <c r="K120" s="266">
        <f>K122+K123+K124</f>
        <v>0</v>
      </c>
      <c r="L120" s="268">
        <v>0</v>
      </c>
      <c r="M120" s="266">
        <f>M122+M123+M124</f>
        <v>0</v>
      </c>
      <c r="N120" s="268">
        <f>N122+N123+N124</f>
        <v>67477.6</v>
      </c>
      <c r="O120" s="266">
        <f>O122+O123+O124</f>
        <v>28295.879999999997</v>
      </c>
      <c r="P120" s="268">
        <v>0</v>
      </c>
      <c r="Q120" s="266">
        <f>Q122+Q123+Q124</f>
        <v>0</v>
      </c>
      <c r="R120" s="268">
        <v>0</v>
      </c>
      <c r="S120" s="266">
        <f>S122+S123+S124</f>
        <v>0</v>
      </c>
    </row>
    <row r="121" spans="1:19" s="11" customFormat="1" ht="137.25" customHeight="1" thickBot="1">
      <c r="A121" s="271"/>
      <c r="B121" s="275"/>
      <c r="C121" s="279"/>
      <c r="D121" s="283"/>
      <c r="E121" s="279"/>
      <c r="F121" s="292"/>
      <c r="G121" s="290"/>
      <c r="H121" s="269"/>
      <c r="I121" s="267"/>
      <c r="J121" s="269"/>
      <c r="K121" s="267"/>
      <c r="L121" s="269"/>
      <c r="M121" s="267"/>
      <c r="N121" s="302"/>
      <c r="O121" s="267"/>
      <c r="P121" s="269"/>
      <c r="Q121" s="267"/>
      <c r="R121" s="269"/>
      <c r="S121" s="267"/>
    </row>
    <row r="122" spans="1:19" s="11" customFormat="1" ht="64.5" customHeight="1">
      <c r="A122" s="318"/>
      <c r="B122" s="320"/>
      <c r="C122" s="322"/>
      <c r="D122" s="283"/>
      <c r="E122" s="322"/>
      <c r="F122" s="322"/>
      <c r="G122" s="72">
        <v>2012</v>
      </c>
      <c r="H122" s="25">
        <f>J122+L122+N122+P122</f>
        <v>13370</v>
      </c>
      <c r="I122" s="26">
        <f>K122+M122+O122+Q122</f>
        <v>13310.9</v>
      </c>
      <c r="J122" s="25">
        <v>0</v>
      </c>
      <c r="K122" s="26">
        <v>0</v>
      </c>
      <c r="L122" s="25">
        <v>0</v>
      </c>
      <c r="M122" s="26">
        <v>0</v>
      </c>
      <c r="N122" s="87">
        <v>13370</v>
      </c>
      <c r="O122" s="26">
        <v>13310.9</v>
      </c>
      <c r="P122" s="27">
        <v>0</v>
      </c>
      <c r="Q122" s="26">
        <v>0</v>
      </c>
      <c r="R122" s="27">
        <v>0</v>
      </c>
      <c r="S122" s="26">
        <v>0</v>
      </c>
    </row>
    <row r="123" spans="1:19" s="11" customFormat="1" ht="64.5" customHeight="1">
      <c r="A123" s="318"/>
      <c r="B123" s="320"/>
      <c r="C123" s="322"/>
      <c r="D123" s="283"/>
      <c r="E123" s="322"/>
      <c r="F123" s="322"/>
      <c r="G123" s="48">
        <v>2013</v>
      </c>
      <c r="H123" s="29">
        <f>J123+L123+N123+P123</f>
        <v>44917.6</v>
      </c>
      <c r="I123" s="29">
        <f>K123+M123+O123+Q123</f>
        <v>14984.98</v>
      </c>
      <c r="J123" s="29">
        <v>0</v>
      </c>
      <c r="K123" s="30"/>
      <c r="L123" s="29">
        <v>50</v>
      </c>
      <c r="M123" s="30"/>
      <c r="N123" s="88">
        <v>44867.6</v>
      </c>
      <c r="O123" s="30">
        <v>14984.98</v>
      </c>
      <c r="P123" s="31">
        <v>0</v>
      </c>
      <c r="Q123" s="30"/>
      <c r="R123" s="31">
        <v>0</v>
      </c>
      <c r="S123" s="30"/>
    </row>
    <row r="124" spans="1:19" s="11" customFormat="1" ht="64.5" customHeight="1" thickBot="1">
      <c r="A124" s="319"/>
      <c r="B124" s="321"/>
      <c r="C124" s="323"/>
      <c r="D124" s="296"/>
      <c r="E124" s="323"/>
      <c r="F124" s="323"/>
      <c r="G124" s="53">
        <v>2014</v>
      </c>
      <c r="H124" s="36">
        <f>J124+L124+N124+P124</f>
        <v>9240</v>
      </c>
      <c r="I124" s="55"/>
      <c r="J124" s="36">
        <v>0</v>
      </c>
      <c r="K124" s="55"/>
      <c r="L124" s="36">
        <v>0</v>
      </c>
      <c r="M124" s="55"/>
      <c r="N124" s="89">
        <v>9240</v>
      </c>
      <c r="O124" s="55"/>
      <c r="P124" s="71">
        <v>0</v>
      </c>
      <c r="Q124" s="55"/>
      <c r="R124" s="71">
        <v>0</v>
      </c>
      <c r="S124" s="55"/>
    </row>
    <row r="125" spans="1:19" ht="36" customHeight="1" thickBot="1">
      <c r="A125" s="13"/>
      <c r="D125" s="120"/>
      <c r="G125" s="67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19" s="11" customFormat="1" ht="407.25" customHeight="1">
      <c r="A126" s="270">
        <v>19</v>
      </c>
      <c r="B126" s="274" t="s">
        <v>55</v>
      </c>
      <c r="C126" s="278" t="s">
        <v>297</v>
      </c>
      <c r="D126" s="282" t="s">
        <v>32</v>
      </c>
      <c r="E126" s="278" t="s">
        <v>11</v>
      </c>
      <c r="F126" s="291" t="s">
        <v>49</v>
      </c>
      <c r="G126" s="278" t="s">
        <v>32</v>
      </c>
      <c r="H126" s="268">
        <f>J126+L126+N126+P126</f>
        <v>35574.06</v>
      </c>
      <c r="I126" s="266">
        <f>I128+I129+I130</f>
        <v>24660.64</v>
      </c>
      <c r="J126" s="268">
        <v>0</v>
      </c>
      <c r="K126" s="266">
        <f>K128+K129+K130</f>
        <v>0</v>
      </c>
      <c r="L126" s="268">
        <v>0</v>
      </c>
      <c r="M126" s="266">
        <f>M128+M129+M130</f>
        <v>100</v>
      </c>
      <c r="N126" s="268">
        <f>N128+N129+N130</f>
        <v>35574.06</v>
      </c>
      <c r="O126" s="266">
        <f>O128+O129+O130</f>
        <v>24560.64</v>
      </c>
      <c r="P126" s="268">
        <v>0</v>
      </c>
      <c r="Q126" s="266">
        <f>Q128+Q129+Q130</f>
        <v>0</v>
      </c>
      <c r="R126" s="268">
        <v>0</v>
      </c>
      <c r="S126" s="266">
        <f>S128+S129+S130</f>
        <v>0</v>
      </c>
    </row>
    <row r="127" spans="1:19" s="11" customFormat="1" ht="69.75" customHeight="1" thickBot="1">
      <c r="A127" s="271"/>
      <c r="B127" s="275"/>
      <c r="C127" s="279"/>
      <c r="D127" s="283"/>
      <c r="E127" s="279"/>
      <c r="F127" s="292"/>
      <c r="G127" s="290"/>
      <c r="H127" s="269"/>
      <c r="I127" s="267"/>
      <c r="J127" s="269"/>
      <c r="K127" s="267"/>
      <c r="L127" s="269"/>
      <c r="M127" s="267"/>
      <c r="N127" s="302"/>
      <c r="O127" s="267"/>
      <c r="P127" s="269"/>
      <c r="Q127" s="267"/>
      <c r="R127" s="269"/>
      <c r="S127" s="267"/>
    </row>
    <row r="128" spans="1:19" s="11" customFormat="1" ht="64.5" customHeight="1">
      <c r="A128" s="318"/>
      <c r="B128" s="320"/>
      <c r="C128" s="322"/>
      <c r="D128" s="283"/>
      <c r="E128" s="322"/>
      <c r="F128" s="322"/>
      <c r="G128" s="72">
        <v>2012</v>
      </c>
      <c r="H128" s="25">
        <f>J128+L128+N128+P128</f>
        <v>12102.16</v>
      </c>
      <c r="I128" s="26">
        <f>K128+M128+O128+Q128</f>
        <v>12102.1</v>
      </c>
      <c r="J128" s="25">
        <v>0</v>
      </c>
      <c r="K128" s="26">
        <v>0</v>
      </c>
      <c r="L128" s="25">
        <v>0</v>
      </c>
      <c r="M128" s="26">
        <v>0</v>
      </c>
      <c r="N128" s="87">
        <v>12102.16</v>
      </c>
      <c r="O128" s="26">
        <v>12102.1</v>
      </c>
      <c r="P128" s="27">
        <v>0</v>
      </c>
      <c r="Q128" s="26">
        <v>0</v>
      </c>
      <c r="R128" s="27">
        <v>0</v>
      </c>
      <c r="S128" s="26">
        <v>0</v>
      </c>
    </row>
    <row r="129" spans="1:19" s="11" customFormat="1" ht="64.5" customHeight="1">
      <c r="A129" s="318"/>
      <c r="B129" s="320"/>
      <c r="C129" s="322"/>
      <c r="D129" s="283"/>
      <c r="E129" s="322"/>
      <c r="F129" s="322"/>
      <c r="G129" s="48">
        <v>2013</v>
      </c>
      <c r="H129" s="29">
        <f>J129+L129+N129+P129</f>
        <v>12571.9</v>
      </c>
      <c r="I129" s="29">
        <f>K129+M129+O129+Q129</f>
        <v>12558.54</v>
      </c>
      <c r="J129" s="29">
        <v>0</v>
      </c>
      <c r="K129" s="30"/>
      <c r="L129" s="29">
        <v>100</v>
      </c>
      <c r="M129" s="30">
        <v>100</v>
      </c>
      <c r="N129" s="88">
        <v>12471.9</v>
      </c>
      <c r="O129" s="30">
        <v>12458.54</v>
      </c>
      <c r="P129" s="31">
        <v>0</v>
      </c>
      <c r="Q129" s="30"/>
      <c r="R129" s="31">
        <v>0</v>
      </c>
      <c r="S129" s="30"/>
    </row>
    <row r="130" spans="1:19" s="11" customFormat="1" ht="64.5" customHeight="1" thickBot="1">
      <c r="A130" s="319"/>
      <c r="B130" s="321"/>
      <c r="C130" s="323"/>
      <c r="D130" s="296"/>
      <c r="E130" s="323"/>
      <c r="F130" s="323"/>
      <c r="G130" s="53">
        <v>2014</v>
      </c>
      <c r="H130" s="36">
        <f>J130+L130+N130+P130</f>
        <v>11000</v>
      </c>
      <c r="I130" s="55"/>
      <c r="J130" s="36">
        <v>0</v>
      </c>
      <c r="K130" s="55"/>
      <c r="L130" s="36">
        <v>0</v>
      </c>
      <c r="M130" s="55"/>
      <c r="N130" s="89">
        <v>11000</v>
      </c>
      <c r="O130" s="55"/>
      <c r="P130" s="71">
        <v>0</v>
      </c>
      <c r="Q130" s="55"/>
      <c r="R130" s="71">
        <v>0</v>
      </c>
      <c r="S130" s="55"/>
    </row>
    <row r="131" spans="1:19" ht="36" customHeight="1" thickBot="1">
      <c r="A131" s="13"/>
      <c r="D131" s="120"/>
      <c r="G131" s="67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</row>
    <row r="132" spans="1:19" s="11" customFormat="1" ht="315" customHeight="1" thickBot="1">
      <c r="A132" s="270">
        <v>20</v>
      </c>
      <c r="B132" s="274" t="s">
        <v>59</v>
      </c>
      <c r="C132" s="278" t="s">
        <v>298</v>
      </c>
      <c r="D132" s="282" t="s">
        <v>32</v>
      </c>
      <c r="E132" s="278" t="s">
        <v>50</v>
      </c>
      <c r="F132" s="291" t="s">
        <v>51</v>
      </c>
      <c r="G132" s="20" t="s">
        <v>32</v>
      </c>
      <c r="H132" s="21">
        <f>J132+L132+N132+P132</f>
        <v>78104.5</v>
      </c>
      <c r="I132" s="22">
        <f>I133+I134+I135</f>
        <v>56008.84999999999</v>
      </c>
      <c r="J132" s="21">
        <v>0</v>
      </c>
      <c r="K132" s="22">
        <f>K133+K134+K135</f>
        <v>0</v>
      </c>
      <c r="L132" s="21">
        <f>L133+L134+L135</f>
        <v>24291.699999999997</v>
      </c>
      <c r="M132" s="22">
        <f>M133+M134+M135</f>
        <v>19819.79</v>
      </c>
      <c r="N132" s="21">
        <f>N133+N134+N135</f>
        <v>53812.799999999996</v>
      </c>
      <c r="O132" s="22">
        <f>O133+O134+O135</f>
        <v>36189.06</v>
      </c>
      <c r="P132" s="21">
        <v>0</v>
      </c>
      <c r="Q132" s="22">
        <f>Q133+Q134+Q135</f>
        <v>0</v>
      </c>
      <c r="R132" s="21">
        <v>0</v>
      </c>
      <c r="S132" s="22">
        <f>S133+S134+S135</f>
        <v>0</v>
      </c>
    </row>
    <row r="133" spans="1:19" s="11" customFormat="1" ht="64.5" customHeight="1">
      <c r="A133" s="318"/>
      <c r="B133" s="320"/>
      <c r="C133" s="322"/>
      <c r="D133" s="283"/>
      <c r="E133" s="322"/>
      <c r="F133" s="322"/>
      <c r="G133" s="72">
        <v>2012</v>
      </c>
      <c r="H133" s="25">
        <f>J133+L133+N133+P133</f>
        <v>25820.8</v>
      </c>
      <c r="I133" s="26">
        <f>K133+M133+O133+Q133</f>
        <v>25766.899999999998</v>
      </c>
      <c r="J133" s="25">
        <v>0</v>
      </c>
      <c r="K133" s="26">
        <v>0</v>
      </c>
      <c r="L133" s="25">
        <v>8797.2</v>
      </c>
      <c r="M133" s="26">
        <v>8749.3</v>
      </c>
      <c r="N133" s="87">
        <v>17023.6</v>
      </c>
      <c r="O133" s="26">
        <v>17017.6</v>
      </c>
      <c r="P133" s="27">
        <v>0</v>
      </c>
      <c r="Q133" s="26">
        <v>0</v>
      </c>
      <c r="R133" s="27">
        <v>0</v>
      </c>
      <c r="S133" s="26">
        <v>0</v>
      </c>
    </row>
    <row r="134" spans="1:19" s="11" customFormat="1" ht="64.5" customHeight="1">
      <c r="A134" s="318"/>
      <c r="B134" s="320"/>
      <c r="C134" s="322"/>
      <c r="D134" s="283"/>
      <c r="E134" s="322"/>
      <c r="F134" s="322"/>
      <c r="G134" s="48">
        <v>2013</v>
      </c>
      <c r="H134" s="29">
        <f>J134+L134+N134+P134</f>
        <v>31212</v>
      </c>
      <c r="I134" s="29">
        <f>K134+M134+O134+Q134</f>
        <v>30241.949999999997</v>
      </c>
      <c r="J134" s="29">
        <v>0</v>
      </c>
      <c r="K134" s="30"/>
      <c r="L134" s="29">
        <v>11446.4</v>
      </c>
      <c r="M134" s="30">
        <v>11070.49</v>
      </c>
      <c r="N134" s="88">
        <v>19765.6</v>
      </c>
      <c r="O134" s="30">
        <v>19171.46</v>
      </c>
      <c r="P134" s="31">
        <v>0</v>
      </c>
      <c r="Q134" s="30"/>
      <c r="R134" s="31">
        <v>0</v>
      </c>
      <c r="S134" s="30"/>
    </row>
    <row r="135" spans="1:19" s="11" customFormat="1" ht="64.5" customHeight="1" thickBot="1">
      <c r="A135" s="319"/>
      <c r="B135" s="321"/>
      <c r="C135" s="323"/>
      <c r="D135" s="296"/>
      <c r="E135" s="323"/>
      <c r="F135" s="323"/>
      <c r="G135" s="53">
        <v>2014</v>
      </c>
      <c r="H135" s="36">
        <f>J135+L135+N135+P135</f>
        <v>21071.699999999997</v>
      </c>
      <c r="I135" s="55"/>
      <c r="J135" s="36">
        <v>0</v>
      </c>
      <c r="K135" s="55"/>
      <c r="L135" s="36">
        <v>4048.1</v>
      </c>
      <c r="M135" s="55"/>
      <c r="N135" s="89">
        <v>17023.6</v>
      </c>
      <c r="O135" s="55"/>
      <c r="P135" s="71">
        <v>0</v>
      </c>
      <c r="Q135" s="55"/>
      <c r="R135" s="71">
        <v>0</v>
      </c>
      <c r="S135" s="55"/>
    </row>
    <row r="136" spans="1:19" ht="36" customHeight="1" thickBot="1">
      <c r="A136" s="13"/>
      <c r="D136" s="120"/>
      <c r="G136" s="67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</row>
    <row r="137" spans="1:19" s="11" customFormat="1" ht="350.25" customHeight="1" thickBot="1">
      <c r="A137" s="270">
        <v>21</v>
      </c>
      <c r="B137" s="274" t="s">
        <v>56</v>
      </c>
      <c r="C137" s="278" t="s">
        <v>299</v>
      </c>
      <c r="D137" s="282" t="s">
        <v>80</v>
      </c>
      <c r="E137" s="278" t="s">
        <v>119</v>
      </c>
      <c r="F137" s="291" t="s">
        <v>120</v>
      </c>
      <c r="G137" s="20" t="s">
        <v>80</v>
      </c>
      <c r="H137" s="21">
        <f>J137+L137+N137+P137</f>
        <v>1767112.25</v>
      </c>
      <c r="I137" s="22">
        <f>I138+I139+I141</f>
        <v>1737084.9700000002</v>
      </c>
      <c r="J137" s="21">
        <v>0</v>
      </c>
      <c r="K137" s="22">
        <f>K138+K139+K141</f>
        <v>0</v>
      </c>
      <c r="L137" s="21">
        <f>L138+L139+L141+L140</f>
        <v>1561046.3900000001</v>
      </c>
      <c r="M137" s="22">
        <f>M138+M139+M141</f>
        <v>1561046.4</v>
      </c>
      <c r="N137" s="21">
        <f>N138+N139+N140+N141</f>
        <v>206065.86</v>
      </c>
      <c r="O137" s="22">
        <f>O138+O139+O141</f>
        <v>176038.57</v>
      </c>
      <c r="P137" s="21">
        <v>0</v>
      </c>
      <c r="Q137" s="22">
        <f>Q138+Q139+Q141</f>
        <v>0</v>
      </c>
      <c r="R137" s="21">
        <v>0</v>
      </c>
      <c r="S137" s="22">
        <f>S138+S139+S141</f>
        <v>0</v>
      </c>
    </row>
    <row r="138" spans="1:19" s="11" customFormat="1" ht="64.5" customHeight="1">
      <c r="A138" s="318"/>
      <c r="B138" s="320"/>
      <c r="C138" s="322"/>
      <c r="D138" s="283"/>
      <c r="E138" s="292"/>
      <c r="F138" s="322"/>
      <c r="G138" s="72">
        <v>2012</v>
      </c>
      <c r="H138" s="25">
        <f>J138+L138+N138+P138</f>
        <v>717904.03</v>
      </c>
      <c r="I138" s="26">
        <f>K138+M138+O138+Q138</f>
        <v>717904</v>
      </c>
      <c r="J138" s="25">
        <v>0</v>
      </c>
      <c r="K138" s="26">
        <v>0</v>
      </c>
      <c r="L138" s="25">
        <v>646113.63</v>
      </c>
      <c r="M138" s="26">
        <f>99975.9+546137.7</f>
        <v>646113.6</v>
      </c>
      <c r="N138" s="87">
        <v>71790.4</v>
      </c>
      <c r="O138" s="26">
        <v>71790.4</v>
      </c>
      <c r="P138" s="27">
        <v>0</v>
      </c>
      <c r="Q138" s="26">
        <v>0</v>
      </c>
      <c r="R138" s="27">
        <v>0</v>
      </c>
      <c r="S138" s="26">
        <v>0</v>
      </c>
    </row>
    <row r="139" spans="1:19" s="11" customFormat="1" ht="64.5" customHeight="1">
      <c r="A139" s="318"/>
      <c r="B139" s="320"/>
      <c r="C139" s="322"/>
      <c r="D139" s="283"/>
      <c r="E139" s="292"/>
      <c r="F139" s="322"/>
      <c r="G139" s="48">
        <v>2013</v>
      </c>
      <c r="H139" s="29">
        <f>J139+L139+N139+P139</f>
        <v>1019236.22</v>
      </c>
      <c r="I139" s="29">
        <f>K139+M139+O139+Q139</f>
        <v>1019180.9700000001</v>
      </c>
      <c r="J139" s="29">
        <v>0</v>
      </c>
      <c r="K139" s="30"/>
      <c r="L139" s="29">
        <v>914932.76</v>
      </c>
      <c r="M139" s="30">
        <v>914932.8</v>
      </c>
      <c r="N139" s="88">
        <v>104303.46</v>
      </c>
      <c r="O139" s="30">
        <v>104248.17</v>
      </c>
      <c r="P139" s="31">
        <v>0</v>
      </c>
      <c r="Q139" s="30"/>
      <c r="R139" s="31">
        <v>0</v>
      </c>
      <c r="S139" s="30"/>
    </row>
    <row r="140" spans="1:19" s="11" customFormat="1" ht="64.5" customHeight="1">
      <c r="A140" s="318"/>
      <c r="B140" s="320"/>
      <c r="C140" s="322"/>
      <c r="D140" s="283"/>
      <c r="E140" s="292"/>
      <c r="F140" s="322"/>
      <c r="G140" s="49">
        <v>2014</v>
      </c>
      <c r="H140" s="35">
        <f>J140+L140+N140+P140+R140</f>
        <v>14986</v>
      </c>
      <c r="I140" s="34"/>
      <c r="J140" s="35">
        <v>0</v>
      </c>
      <c r="K140" s="34"/>
      <c r="L140" s="35">
        <v>0</v>
      </c>
      <c r="M140" s="34"/>
      <c r="N140" s="90">
        <v>14986</v>
      </c>
      <c r="O140" s="34"/>
      <c r="P140" s="33">
        <v>0</v>
      </c>
      <c r="Q140" s="34"/>
      <c r="R140" s="33">
        <v>0</v>
      </c>
      <c r="S140" s="34"/>
    </row>
    <row r="141" spans="1:19" s="11" customFormat="1" ht="64.5" customHeight="1" thickBot="1">
      <c r="A141" s="319"/>
      <c r="B141" s="321"/>
      <c r="C141" s="323"/>
      <c r="D141" s="296"/>
      <c r="E141" s="293"/>
      <c r="F141" s="323"/>
      <c r="G141" s="53">
        <v>2015</v>
      </c>
      <c r="H141" s="36">
        <f>J141+L141+N141+P141</f>
        <v>14986</v>
      </c>
      <c r="I141" s="55"/>
      <c r="J141" s="36">
        <v>0</v>
      </c>
      <c r="K141" s="55"/>
      <c r="L141" s="36">
        <v>0</v>
      </c>
      <c r="M141" s="55"/>
      <c r="N141" s="89">
        <v>14986</v>
      </c>
      <c r="O141" s="55"/>
      <c r="P141" s="71">
        <v>0</v>
      </c>
      <c r="Q141" s="55"/>
      <c r="R141" s="71">
        <v>0</v>
      </c>
      <c r="S141" s="55"/>
    </row>
    <row r="142" spans="1:19" ht="36" customHeight="1" thickBot="1">
      <c r="A142" s="13"/>
      <c r="D142" s="120"/>
      <c r="G142" s="67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</row>
    <row r="143" spans="1:19" s="11" customFormat="1" ht="165" customHeight="1" thickBot="1">
      <c r="A143" s="270">
        <v>22</v>
      </c>
      <c r="B143" s="315" t="s">
        <v>70</v>
      </c>
      <c r="C143" s="278" t="s">
        <v>300</v>
      </c>
      <c r="D143" s="282" t="s">
        <v>32</v>
      </c>
      <c r="E143" s="278" t="s">
        <v>91</v>
      </c>
      <c r="F143" s="291" t="s">
        <v>53</v>
      </c>
      <c r="G143" s="91" t="s">
        <v>32</v>
      </c>
      <c r="H143" s="21">
        <f>J143+L143+N143+P143</f>
        <v>69276.60500000001</v>
      </c>
      <c r="I143" s="22">
        <f>I144+I145+I146</f>
        <v>56886.78</v>
      </c>
      <c r="J143" s="23">
        <v>0</v>
      </c>
      <c r="K143" s="73">
        <f>K144+K145+K146</f>
        <v>0</v>
      </c>
      <c r="L143" s="21">
        <f>L144+L145</f>
        <v>36645.3</v>
      </c>
      <c r="M143" s="22">
        <f>M144+M145+M146</f>
        <v>36645.3</v>
      </c>
      <c r="N143" s="23">
        <f>N144+N145+N146</f>
        <v>32631.305</v>
      </c>
      <c r="O143" s="73">
        <f>O144+O145+O146</f>
        <v>20241.48</v>
      </c>
      <c r="P143" s="21">
        <v>0</v>
      </c>
      <c r="Q143" s="22">
        <f>Q144+Q145+Q146</f>
        <v>0</v>
      </c>
      <c r="R143" s="21">
        <v>0</v>
      </c>
      <c r="S143" s="22">
        <f>S144+S145+S146</f>
        <v>0</v>
      </c>
    </row>
    <row r="144" spans="1:19" s="11" customFormat="1" ht="64.5" customHeight="1">
      <c r="A144" s="272"/>
      <c r="B144" s="316"/>
      <c r="C144" s="280"/>
      <c r="D144" s="284"/>
      <c r="E144" s="280"/>
      <c r="F144" s="280"/>
      <c r="G144" s="24">
        <v>2012</v>
      </c>
      <c r="H144" s="25">
        <f>J144+L144+N144+P144</f>
        <v>4142</v>
      </c>
      <c r="I144" s="26">
        <f>K144+M144+O144+Q144</f>
        <v>4142</v>
      </c>
      <c r="J144" s="27">
        <v>0</v>
      </c>
      <c r="K144" s="58">
        <v>0</v>
      </c>
      <c r="L144" s="25">
        <v>0</v>
      </c>
      <c r="M144" s="26">
        <v>0</v>
      </c>
      <c r="N144" s="27">
        <v>4142</v>
      </c>
      <c r="O144" s="58">
        <v>4142</v>
      </c>
      <c r="P144" s="25">
        <v>0</v>
      </c>
      <c r="Q144" s="26">
        <v>0</v>
      </c>
      <c r="R144" s="25">
        <v>0</v>
      </c>
      <c r="S144" s="26">
        <v>0</v>
      </c>
    </row>
    <row r="145" spans="1:19" s="11" customFormat="1" ht="64.5" customHeight="1">
      <c r="A145" s="272"/>
      <c r="B145" s="316"/>
      <c r="C145" s="280"/>
      <c r="D145" s="284"/>
      <c r="E145" s="280"/>
      <c r="F145" s="280"/>
      <c r="G145" s="28">
        <v>2013</v>
      </c>
      <c r="H145" s="29">
        <f>J145+L145+N145+P145</f>
        <v>56116.605</v>
      </c>
      <c r="I145" s="29">
        <f>K145+M145+O145+Q145</f>
        <v>52744.78</v>
      </c>
      <c r="J145" s="31">
        <v>0</v>
      </c>
      <c r="K145" s="52"/>
      <c r="L145" s="29">
        <v>36645.3</v>
      </c>
      <c r="M145" s="30">
        <v>36645.3</v>
      </c>
      <c r="N145" s="31">
        <v>19471.305</v>
      </c>
      <c r="O145" s="52">
        <v>16099.48</v>
      </c>
      <c r="P145" s="29">
        <v>0</v>
      </c>
      <c r="Q145" s="30">
        <v>0</v>
      </c>
      <c r="R145" s="29">
        <v>0</v>
      </c>
      <c r="S145" s="30">
        <v>0</v>
      </c>
    </row>
    <row r="146" spans="1:19" s="11" customFormat="1" ht="120.75" customHeight="1" thickBot="1">
      <c r="A146" s="273"/>
      <c r="B146" s="317"/>
      <c r="C146" s="281"/>
      <c r="D146" s="285"/>
      <c r="E146" s="281"/>
      <c r="F146" s="281"/>
      <c r="G146" s="70">
        <v>2014</v>
      </c>
      <c r="H146" s="36">
        <f>J146+L146+N146+P146</f>
        <v>9018</v>
      </c>
      <c r="I146" s="55"/>
      <c r="J146" s="71">
        <v>0</v>
      </c>
      <c r="K146" s="54"/>
      <c r="L146" s="36">
        <v>0</v>
      </c>
      <c r="M146" s="55"/>
      <c r="N146" s="71">
        <v>9018</v>
      </c>
      <c r="O146" s="54"/>
      <c r="P146" s="36">
        <v>0</v>
      </c>
      <c r="Q146" s="55"/>
      <c r="R146" s="36">
        <v>0</v>
      </c>
      <c r="S146" s="55"/>
    </row>
    <row r="147" spans="1:19" ht="38.25" customHeight="1" thickBot="1">
      <c r="A147" s="13"/>
      <c r="D147" s="120"/>
      <c r="G147" s="67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</row>
    <row r="148" spans="1:19" s="11" customFormat="1" ht="407.25" customHeight="1">
      <c r="A148" s="270">
        <v>23</v>
      </c>
      <c r="B148" s="274" t="s">
        <v>77</v>
      </c>
      <c r="C148" s="278" t="s">
        <v>301</v>
      </c>
      <c r="D148" s="282" t="s">
        <v>32</v>
      </c>
      <c r="E148" s="278" t="s">
        <v>57</v>
      </c>
      <c r="F148" s="291" t="s">
        <v>58</v>
      </c>
      <c r="G148" s="278" t="s">
        <v>32</v>
      </c>
      <c r="H148" s="268">
        <f>J148+L148+N148+P148</f>
        <v>850</v>
      </c>
      <c r="I148" s="266">
        <f>I150+I151+I152</f>
        <v>500</v>
      </c>
      <c r="J148" s="268">
        <v>0</v>
      </c>
      <c r="K148" s="266">
        <f>K150+K151+K152</f>
        <v>0</v>
      </c>
      <c r="L148" s="268">
        <f>L150+L151</f>
        <v>0</v>
      </c>
      <c r="M148" s="266">
        <f>M150+M151+M152</f>
        <v>0</v>
      </c>
      <c r="N148" s="268">
        <f>N150+N151+N152</f>
        <v>850</v>
      </c>
      <c r="O148" s="266">
        <f>O150+O151+O152</f>
        <v>500</v>
      </c>
      <c r="P148" s="268">
        <v>0</v>
      </c>
      <c r="Q148" s="266">
        <f>Q150+Q151+Q152</f>
        <v>0</v>
      </c>
      <c r="R148" s="268">
        <v>0</v>
      </c>
      <c r="S148" s="266">
        <f>S150+S151+S152</f>
        <v>0</v>
      </c>
    </row>
    <row r="149" spans="1:19" s="11" customFormat="1" ht="197.25" customHeight="1" thickBot="1">
      <c r="A149" s="271"/>
      <c r="B149" s="275"/>
      <c r="C149" s="279"/>
      <c r="D149" s="283"/>
      <c r="E149" s="279"/>
      <c r="F149" s="292"/>
      <c r="G149" s="290"/>
      <c r="H149" s="269"/>
      <c r="I149" s="267"/>
      <c r="J149" s="269"/>
      <c r="K149" s="267"/>
      <c r="L149" s="269"/>
      <c r="M149" s="267"/>
      <c r="N149" s="269"/>
      <c r="O149" s="267"/>
      <c r="P149" s="269"/>
      <c r="Q149" s="267"/>
      <c r="R149" s="269"/>
      <c r="S149" s="267"/>
    </row>
    <row r="150" spans="1:19" s="11" customFormat="1" ht="64.5" customHeight="1">
      <c r="A150" s="272"/>
      <c r="B150" s="276"/>
      <c r="C150" s="280"/>
      <c r="D150" s="284"/>
      <c r="E150" s="280"/>
      <c r="F150" s="280"/>
      <c r="G150" s="24">
        <v>2012</v>
      </c>
      <c r="H150" s="25">
        <f>J150+L150+N150+P150</f>
        <v>250</v>
      </c>
      <c r="I150" s="26">
        <f>K150+M150+O150+Q150</f>
        <v>250</v>
      </c>
      <c r="J150" s="27">
        <v>0</v>
      </c>
      <c r="K150" s="58">
        <v>0</v>
      </c>
      <c r="L150" s="25">
        <v>0</v>
      </c>
      <c r="M150" s="26">
        <v>0</v>
      </c>
      <c r="N150" s="27">
        <v>250</v>
      </c>
      <c r="O150" s="58">
        <v>250</v>
      </c>
      <c r="P150" s="25">
        <v>0</v>
      </c>
      <c r="Q150" s="26">
        <v>0</v>
      </c>
      <c r="R150" s="25">
        <v>0</v>
      </c>
      <c r="S150" s="26">
        <v>0</v>
      </c>
    </row>
    <row r="151" spans="1:19" s="11" customFormat="1" ht="64.5" customHeight="1">
      <c r="A151" s="272"/>
      <c r="B151" s="276"/>
      <c r="C151" s="280"/>
      <c r="D151" s="284"/>
      <c r="E151" s="280"/>
      <c r="F151" s="280"/>
      <c r="G151" s="28">
        <v>2013</v>
      </c>
      <c r="H151" s="29">
        <f>J151+L151+N151+P151</f>
        <v>250</v>
      </c>
      <c r="I151" s="29">
        <f>K151+M151+O151+Q151</f>
        <v>250</v>
      </c>
      <c r="J151" s="31">
        <v>0</v>
      </c>
      <c r="K151" s="52"/>
      <c r="L151" s="29">
        <v>0</v>
      </c>
      <c r="M151" s="30"/>
      <c r="N151" s="31">
        <v>250</v>
      </c>
      <c r="O151" s="52">
        <v>250</v>
      </c>
      <c r="P151" s="29">
        <v>0</v>
      </c>
      <c r="Q151" s="30"/>
      <c r="R151" s="29">
        <v>0</v>
      </c>
      <c r="S151" s="30"/>
    </row>
    <row r="152" spans="1:19" s="11" customFormat="1" ht="64.5" customHeight="1" thickBot="1">
      <c r="A152" s="273"/>
      <c r="B152" s="277"/>
      <c r="C152" s="281"/>
      <c r="D152" s="285"/>
      <c r="E152" s="281"/>
      <c r="F152" s="281"/>
      <c r="G152" s="70">
        <v>2014</v>
      </c>
      <c r="H152" s="36">
        <f>J152+L152+N152+P152</f>
        <v>350</v>
      </c>
      <c r="I152" s="55"/>
      <c r="J152" s="71">
        <v>0</v>
      </c>
      <c r="K152" s="54"/>
      <c r="L152" s="36">
        <v>0</v>
      </c>
      <c r="M152" s="55"/>
      <c r="N152" s="71">
        <v>350</v>
      </c>
      <c r="O152" s="54"/>
      <c r="P152" s="36">
        <v>0</v>
      </c>
      <c r="Q152" s="55"/>
      <c r="R152" s="36">
        <v>0</v>
      </c>
      <c r="S152" s="55"/>
    </row>
    <row r="153" spans="1:19" ht="36" customHeight="1" thickBot="1">
      <c r="A153" s="13"/>
      <c r="D153" s="120"/>
      <c r="G153" s="67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</row>
    <row r="154" spans="1:19" s="11" customFormat="1" ht="153.75" customHeight="1" thickBot="1">
      <c r="A154" s="270">
        <v>24</v>
      </c>
      <c r="B154" s="274" t="s">
        <v>85</v>
      </c>
      <c r="C154" s="278" t="s">
        <v>302</v>
      </c>
      <c r="D154" s="282" t="s">
        <v>80</v>
      </c>
      <c r="E154" s="278" t="s">
        <v>92</v>
      </c>
      <c r="F154" s="286" t="s">
        <v>66</v>
      </c>
      <c r="G154" s="91" t="s">
        <v>80</v>
      </c>
      <c r="H154" s="21">
        <f>J154+L154+N154+P154+R154</f>
        <v>7300.43</v>
      </c>
      <c r="I154" s="22">
        <f>I155+I156+I157+I158</f>
        <v>4593.4</v>
      </c>
      <c r="J154" s="23">
        <f>J155+J156+J157+J158</f>
        <v>0</v>
      </c>
      <c r="K154" s="73">
        <f>K155+K156+K157+K158</f>
        <v>0</v>
      </c>
      <c r="L154" s="41">
        <f>L155+L156+L157+L158</f>
        <v>0</v>
      </c>
      <c r="M154" s="50">
        <f>M155+M156+M157+M158</f>
        <v>0</v>
      </c>
      <c r="N154" s="41">
        <f aca="true" t="shared" si="21" ref="N154:S154">N155+N156+N157+N158</f>
        <v>3857</v>
      </c>
      <c r="O154" s="42">
        <f t="shared" si="21"/>
        <v>1600</v>
      </c>
      <c r="P154" s="41">
        <f t="shared" si="21"/>
        <v>0</v>
      </c>
      <c r="Q154" s="42">
        <f t="shared" si="21"/>
        <v>0</v>
      </c>
      <c r="R154" s="43">
        <f t="shared" si="21"/>
        <v>3443.4300000000003</v>
      </c>
      <c r="S154" s="42">
        <f t="shared" si="21"/>
        <v>2993.3999999999996</v>
      </c>
    </row>
    <row r="155" spans="1:19" s="11" customFormat="1" ht="64.5" customHeight="1">
      <c r="A155" s="272"/>
      <c r="B155" s="276"/>
      <c r="C155" s="280"/>
      <c r="D155" s="284"/>
      <c r="E155" s="280"/>
      <c r="F155" s="288"/>
      <c r="G155" s="24">
        <v>2012</v>
      </c>
      <c r="H155" s="92">
        <f>J155+L155+N155+P155+R155</f>
        <v>2999.73</v>
      </c>
      <c r="I155" s="26">
        <f>K155+M155+O155+Q155+S155</f>
        <v>2999.7</v>
      </c>
      <c r="J155" s="27">
        <v>0</v>
      </c>
      <c r="K155" s="58">
        <v>0</v>
      </c>
      <c r="L155" s="45">
        <v>0</v>
      </c>
      <c r="M155" s="46">
        <v>0</v>
      </c>
      <c r="N155" s="47">
        <v>567</v>
      </c>
      <c r="O155" s="51">
        <f>8+25+279+255</f>
        <v>567</v>
      </c>
      <c r="P155" s="45">
        <v>0</v>
      </c>
      <c r="Q155" s="46">
        <v>0</v>
      </c>
      <c r="R155" s="45">
        <v>2432.73</v>
      </c>
      <c r="S155" s="46">
        <v>2432.7</v>
      </c>
    </row>
    <row r="156" spans="1:19" s="11" customFormat="1" ht="64.5" customHeight="1">
      <c r="A156" s="272"/>
      <c r="B156" s="276"/>
      <c r="C156" s="280"/>
      <c r="D156" s="284"/>
      <c r="E156" s="280"/>
      <c r="F156" s="288"/>
      <c r="G156" s="28">
        <v>2013</v>
      </c>
      <c r="H156" s="93">
        <f>J156+L156+N156+P156+R156</f>
        <v>1593.7</v>
      </c>
      <c r="I156" s="93">
        <f>K156+M156+O156+Q156+S156</f>
        <v>1593.7</v>
      </c>
      <c r="J156" s="31">
        <v>0</v>
      </c>
      <c r="K156" s="52"/>
      <c r="L156" s="29">
        <v>0</v>
      </c>
      <c r="M156" s="30"/>
      <c r="N156" s="31">
        <v>1033</v>
      </c>
      <c r="O156" s="52">
        <v>1033</v>
      </c>
      <c r="P156" s="29">
        <v>0</v>
      </c>
      <c r="Q156" s="30"/>
      <c r="R156" s="29">
        <v>560.7</v>
      </c>
      <c r="S156" s="30">
        <v>560.7</v>
      </c>
    </row>
    <row r="157" spans="1:19" s="11" customFormat="1" ht="64.5" customHeight="1">
      <c r="A157" s="272"/>
      <c r="B157" s="276"/>
      <c r="C157" s="280"/>
      <c r="D157" s="284"/>
      <c r="E157" s="280"/>
      <c r="F157" s="288"/>
      <c r="G157" s="28">
        <v>2014</v>
      </c>
      <c r="H157" s="93">
        <f>J157+L157+N157+P157+R157</f>
        <v>1096</v>
      </c>
      <c r="I157" s="30"/>
      <c r="J157" s="31"/>
      <c r="K157" s="52"/>
      <c r="L157" s="29"/>
      <c r="M157" s="30"/>
      <c r="N157" s="31">
        <v>1096</v>
      </c>
      <c r="O157" s="52"/>
      <c r="P157" s="29"/>
      <c r="Q157" s="30"/>
      <c r="R157" s="29">
        <v>0</v>
      </c>
      <c r="S157" s="30"/>
    </row>
    <row r="158" spans="1:19" s="11" customFormat="1" ht="64.5" customHeight="1" thickBot="1">
      <c r="A158" s="273"/>
      <c r="B158" s="277"/>
      <c r="C158" s="281"/>
      <c r="D158" s="285"/>
      <c r="E158" s="281"/>
      <c r="F158" s="289"/>
      <c r="G158" s="70">
        <v>2015</v>
      </c>
      <c r="H158" s="94">
        <f>J158+L158+N158+P158+R158</f>
        <v>1611</v>
      </c>
      <c r="I158" s="55"/>
      <c r="J158" s="71"/>
      <c r="K158" s="54"/>
      <c r="L158" s="36"/>
      <c r="M158" s="55"/>
      <c r="N158" s="71">
        <v>1161</v>
      </c>
      <c r="O158" s="54"/>
      <c r="P158" s="36"/>
      <c r="Q158" s="55"/>
      <c r="R158" s="36">
        <v>450</v>
      </c>
      <c r="S158" s="55"/>
    </row>
    <row r="159" spans="1:19" s="11" customFormat="1" ht="64.5" customHeight="1">
      <c r="A159" s="13"/>
      <c r="B159" s="114"/>
      <c r="C159" s="67"/>
      <c r="D159" s="120"/>
      <c r="E159" s="67"/>
      <c r="F159" s="67"/>
      <c r="G159" s="299" t="s">
        <v>121</v>
      </c>
      <c r="H159" s="300"/>
      <c r="I159" s="300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</row>
    <row r="160" spans="1:19" ht="36" customHeight="1" thickBot="1">
      <c r="A160" s="13"/>
      <c r="D160" s="120"/>
      <c r="G160" s="67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</row>
    <row r="161" spans="1:19" ht="22.5" customHeight="1" hidden="1" thickBot="1">
      <c r="A161" s="13"/>
      <c r="D161" s="120"/>
      <c r="G161" s="67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</row>
    <row r="162" spans="1:19" ht="77.25" hidden="1" thickBot="1">
      <c r="A162" s="13"/>
      <c r="D162" s="120"/>
      <c r="G162" s="67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</row>
    <row r="163" spans="1:19" ht="77.25" hidden="1" thickBot="1">
      <c r="A163" s="13"/>
      <c r="D163" s="120"/>
      <c r="G163" s="67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</row>
    <row r="164" spans="1:19" ht="77.25" hidden="1" thickBot="1">
      <c r="A164" s="13"/>
      <c r="D164" s="120"/>
      <c r="G164" s="67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</row>
    <row r="165" spans="1:19" ht="77.25" hidden="1" thickBot="1">
      <c r="A165" s="13"/>
      <c r="D165" s="120"/>
      <c r="G165" s="67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</row>
    <row r="166" spans="1:19" ht="77.25" hidden="1" thickBot="1">
      <c r="A166" s="13"/>
      <c r="D166" s="120"/>
      <c r="G166" s="67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</row>
    <row r="167" spans="1:19" ht="77.25" hidden="1" thickBot="1">
      <c r="A167" s="13"/>
      <c r="D167" s="120"/>
      <c r="G167" s="67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</row>
    <row r="168" spans="1:19" ht="77.25" hidden="1" thickBot="1">
      <c r="A168" s="13"/>
      <c r="D168" s="120"/>
      <c r="G168" s="67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</row>
    <row r="169" spans="1:19" ht="77.25" hidden="1" thickBot="1">
      <c r="A169" s="13"/>
      <c r="D169" s="120"/>
      <c r="G169" s="67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</row>
    <row r="170" spans="1:19" ht="77.25" hidden="1" thickBot="1">
      <c r="A170" s="13"/>
      <c r="D170" s="120"/>
      <c r="G170" s="67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</row>
    <row r="171" spans="1:19" ht="77.25" hidden="1" thickBot="1">
      <c r="A171" s="13"/>
      <c r="D171" s="120"/>
      <c r="G171" s="67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</row>
    <row r="172" spans="1:19" ht="77.25" hidden="1" thickBot="1">
      <c r="A172" s="13"/>
      <c r="D172" s="120"/>
      <c r="G172" s="67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</row>
    <row r="173" spans="1:19" ht="77.25" hidden="1" thickBot="1">
      <c r="A173" s="13"/>
      <c r="D173" s="120"/>
      <c r="G173" s="67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</row>
    <row r="174" spans="1:19" ht="77.25" hidden="1" thickBot="1">
      <c r="A174" s="13"/>
      <c r="D174" s="120"/>
      <c r="G174" s="67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</row>
    <row r="175" spans="1:19" s="11" customFormat="1" ht="407.25" customHeight="1" thickBot="1">
      <c r="A175" s="270">
        <v>25</v>
      </c>
      <c r="B175" s="274" t="s">
        <v>78</v>
      </c>
      <c r="C175" s="278" t="s">
        <v>303</v>
      </c>
      <c r="D175" s="282" t="s">
        <v>80</v>
      </c>
      <c r="E175" s="278" t="s">
        <v>124</v>
      </c>
      <c r="F175" s="291" t="s">
        <v>79</v>
      </c>
      <c r="G175" s="91" t="s">
        <v>80</v>
      </c>
      <c r="H175" s="21">
        <f>J175+L175+N175+P175+R175</f>
        <v>49537.27</v>
      </c>
      <c r="I175" s="22">
        <f>I176+I179</f>
        <v>2437.2</v>
      </c>
      <c r="J175" s="23">
        <f>J176+J177+J178+J179</f>
        <v>0</v>
      </c>
      <c r="K175" s="73">
        <f>K176+K179</f>
        <v>0</v>
      </c>
      <c r="L175" s="21">
        <f>L176+L177+L178+L179</f>
        <v>20066.83</v>
      </c>
      <c r="M175" s="22">
        <f>M176+M179</f>
        <v>1394.3</v>
      </c>
      <c r="N175" s="23">
        <f>N176+N177+N178+N179</f>
        <v>27202.989999999998</v>
      </c>
      <c r="O175" s="23">
        <f>O176+O177+O178+O179</f>
        <v>8332.2</v>
      </c>
      <c r="P175" s="21">
        <f>P176+P177+P178+P179</f>
        <v>2267.4500000000003</v>
      </c>
      <c r="Q175" s="22">
        <f>Q176+Q179</f>
        <v>0</v>
      </c>
      <c r="R175" s="21">
        <f>R176+R177+R178+R179</f>
        <v>0</v>
      </c>
      <c r="S175" s="22">
        <f>S176+S179</f>
        <v>0</v>
      </c>
    </row>
    <row r="176" spans="1:19" s="11" customFormat="1" ht="64.5" customHeight="1">
      <c r="A176" s="272"/>
      <c r="B176" s="276"/>
      <c r="C176" s="280"/>
      <c r="D176" s="284"/>
      <c r="E176" s="280"/>
      <c r="F176" s="280"/>
      <c r="G176" s="24">
        <v>2012</v>
      </c>
      <c r="H176" s="25">
        <f>J176+L176+N176+P176</f>
        <v>5268.71</v>
      </c>
      <c r="I176" s="26">
        <f>K176+M176+O176+Q176</f>
        <v>2437.2</v>
      </c>
      <c r="J176" s="27">
        <v>0</v>
      </c>
      <c r="K176" s="58">
        <v>0</v>
      </c>
      <c r="L176" s="25">
        <v>1394.33</v>
      </c>
      <c r="M176" s="26">
        <v>1394.3</v>
      </c>
      <c r="N176" s="27">
        <v>3478.94</v>
      </c>
      <c r="O176" s="58">
        <v>1042.9</v>
      </c>
      <c r="P176" s="25">
        <v>395.44</v>
      </c>
      <c r="Q176" s="26"/>
      <c r="R176" s="25">
        <v>0</v>
      </c>
      <c r="S176" s="26">
        <v>0</v>
      </c>
    </row>
    <row r="177" spans="1:19" s="11" customFormat="1" ht="64.5" customHeight="1">
      <c r="A177" s="272"/>
      <c r="B177" s="276"/>
      <c r="C177" s="280"/>
      <c r="D177" s="284"/>
      <c r="E177" s="280"/>
      <c r="F177" s="280"/>
      <c r="G177" s="95">
        <v>2013</v>
      </c>
      <c r="H177" s="29">
        <f>J177+L177+N177+P177</f>
        <v>21989.45</v>
      </c>
      <c r="I177" s="29">
        <f>K177+M177+O177+Q177</f>
        <v>15118.17</v>
      </c>
      <c r="J177" s="47">
        <v>0</v>
      </c>
      <c r="K177" s="51"/>
      <c r="L177" s="45">
        <v>12825.2</v>
      </c>
      <c r="M177" s="46">
        <v>7828.87</v>
      </c>
      <c r="N177" s="47">
        <v>7914.31</v>
      </c>
      <c r="O177" s="51">
        <v>7289.3</v>
      </c>
      <c r="P177" s="45">
        <v>1249.94</v>
      </c>
      <c r="Q177" s="46"/>
      <c r="R177" s="45"/>
      <c r="S177" s="46"/>
    </row>
    <row r="178" spans="1:19" s="11" customFormat="1" ht="64.5" customHeight="1">
      <c r="A178" s="272"/>
      <c r="B178" s="276"/>
      <c r="C178" s="280"/>
      <c r="D178" s="284"/>
      <c r="E178" s="280"/>
      <c r="F178" s="280"/>
      <c r="G178" s="95">
        <v>2014</v>
      </c>
      <c r="H178" s="29">
        <f>J178+L178+N178+P178</f>
        <v>14799.11</v>
      </c>
      <c r="I178" s="30"/>
      <c r="J178" s="47">
        <v>0</v>
      </c>
      <c r="K178" s="51"/>
      <c r="L178" s="45">
        <v>5847.3</v>
      </c>
      <c r="M178" s="46"/>
      <c r="N178" s="47">
        <v>8329.74</v>
      </c>
      <c r="O178" s="51"/>
      <c r="P178" s="45">
        <v>622.07</v>
      </c>
      <c r="Q178" s="46"/>
      <c r="R178" s="45"/>
      <c r="S178" s="46"/>
    </row>
    <row r="179" spans="1:19" s="11" customFormat="1" ht="64.5" customHeight="1" thickBot="1">
      <c r="A179" s="273"/>
      <c r="B179" s="277"/>
      <c r="C179" s="281"/>
      <c r="D179" s="285"/>
      <c r="E179" s="281"/>
      <c r="F179" s="281"/>
      <c r="G179" s="70">
        <v>2015</v>
      </c>
      <c r="H179" s="36">
        <f>J179+L179+N179+P179</f>
        <v>7480</v>
      </c>
      <c r="I179" s="55"/>
      <c r="J179" s="71">
        <v>0</v>
      </c>
      <c r="K179" s="54"/>
      <c r="L179" s="36">
        <v>0</v>
      </c>
      <c r="M179" s="55"/>
      <c r="N179" s="71">
        <v>7480</v>
      </c>
      <c r="O179" s="54"/>
      <c r="P179" s="36">
        <v>0</v>
      </c>
      <c r="Q179" s="55"/>
      <c r="R179" s="36">
        <v>0</v>
      </c>
      <c r="S179" s="55"/>
    </row>
    <row r="180" spans="1:19" s="11" customFormat="1" ht="39" customHeight="1" thickBot="1">
      <c r="A180" s="13"/>
      <c r="B180" s="114"/>
      <c r="C180" s="67"/>
      <c r="D180" s="120"/>
      <c r="E180" s="67"/>
      <c r="F180" s="67"/>
      <c r="G180" s="96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</row>
    <row r="181" spans="1:19" s="11" customFormat="1" ht="143.25" customHeight="1" thickBot="1">
      <c r="A181" s="270">
        <v>26</v>
      </c>
      <c r="B181" s="274" t="s">
        <v>125</v>
      </c>
      <c r="C181" s="278" t="s">
        <v>304</v>
      </c>
      <c r="D181" s="282" t="s">
        <v>80</v>
      </c>
      <c r="E181" s="278" t="s">
        <v>103</v>
      </c>
      <c r="F181" s="291" t="s">
        <v>104</v>
      </c>
      <c r="G181" s="91" t="s">
        <v>80</v>
      </c>
      <c r="H181" s="21">
        <f>J181+L181+N181+P181+R181</f>
        <v>35501.208</v>
      </c>
      <c r="I181" s="22">
        <f>I182+I185</f>
        <v>6767.5</v>
      </c>
      <c r="J181" s="23">
        <f>J182+J183+J184+J185</f>
        <v>0</v>
      </c>
      <c r="K181" s="73">
        <f>K182+K185</f>
        <v>0</v>
      </c>
      <c r="L181" s="21">
        <f>L182+L183+L184+L185</f>
        <v>0</v>
      </c>
      <c r="M181" s="22">
        <f>M182+M185</f>
        <v>0</v>
      </c>
      <c r="N181" s="23">
        <f>N182+N183+N184+N185</f>
        <v>35501.208</v>
      </c>
      <c r="O181" s="23">
        <f>O182+O183+O184+O185</f>
        <v>32500.46</v>
      </c>
      <c r="P181" s="21">
        <f>P182+P183+P184+P185</f>
        <v>0</v>
      </c>
      <c r="Q181" s="22">
        <f>Q182+Q185</f>
        <v>0</v>
      </c>
      <c r="R181" s="21">
        <f>R182+R183+R184+R185</f>
        <v>0</v>
      </c>
      <c r="S181" s="22">
        <f>S182+S185</f>
        <v>0</v>
      </c>
    </row>
    <row r="182" spans="1:19" s="11" customFormat="1" ht="64.5" customHeight="1">
      <c r="A182" s="272"/>
      <c r="B182" s="276"/>
      <c r="C182" s="280"/>
      <c r="D182" s="284"/>
      <c r="E182" s="280"/>
      <c r="F182" s="280"/>
      <c r="G182" s="24">
        <v>2012</v>
      </c>
      <c r="H182" s="25">
        <f>J182+L182+N182+P182</f>
        <v>6767.4</v>
      </c>
      <c r="I182" s="26">
        <f>K182+M182+O182+Q182</f>
        <v>6767.5</v>
      </c>
      <c r="J182" s="27">
        <v>0</v>
      </c>
      <c r="K182" s="58">
        <v>0</v>
      </c>
      <c r="L182" s="25">
        <v>0</v>
      </c>
      <c r="M182" s="26">
        <v>0</v>
      </c>
      <c r="N182" s="27">
        <v>6767.4</v>
      </c>
      <c r="O182" s="58">
        <v>6767.5</v>
      </c>
      <c r="P182" s="25">
        <v>0</v>
      </c>
      <c r="Q182" s="26">
        <v>0</v>
      </c>
      <c r="R182" s="25">
        <v>0</v>
      </c>
      <c r="S182" s="26">
        <v>0</v>
      </c>
    </row>
    <row r="183" spans="1:19" s="11" customFormat="1" ht="64.5" customHeight="1">
      <c r="A183" s="272"/>
      <c r="B183" s="276"/>
      <c r="C183" s="280"/>
      <c r="D183" s="284"/>
      <c r="E183" s="280"/>
      <c r="F183" s="280"/>
      <c r="G183" s="95">
        <v>2013</v>
      </c>
      <c r="H183" s="29">
        <f>J183+L183+N183+P183</f>
        <v>28733.808</v>
      </c>
      <c r="I183" s="29">
        <f>K183+M183+O183+Q183</f>
        <v>25732.96</v>
      </c>
      <c r="J183" s="47">
        <v>0</v>
      </c>
      <c r="K183" s="51"/>
      <c r="L183" s="45">
        <v>0</v>
      </c>
      <c r="M183" s="46"/>
      <c r="N183" s="47">
        <v>28733.808</v>
      </c>
      <c r="O183" s="51">
        <v>25732.96</v>
      </c>
      <c r="P183" s="45">
        <v>0</v>
      </c>
      <c r="Q183" s="46"/>
      <c r="R183" s="45"/>
      <c r="S183" s="46"/>
    </row>
    <row r="184" spans="1:19" s="11" customFormat="1" ht="64.5" customHeight="1">
      <c r="A184" s="272"/>
      <c r="B184" s="276"/>
      <c r="C184" s="280"/>
      <c r="D184" s="284"/>
      <c r="E184" s="280"/>
      <c r="F184" s="280"/>
      <c r="G184" s="95">
        <v>2014</v>
      </c>
      <c r="H184" s="29">
        <f>J184+L184+N184+P184</f>
        <v>0</v>
      </c>
      <c r="I184" s="30"/>
      <c r="J184" s="47">
        <v>0</v>
      </c>
      <c r="K184" s="51"/>
      <c r="L184" s="45">
        <v>0</v>
      </c>
      <c r="M184" s="46"/>
      <c r="N184" s="47">
        <v>0</v>
      </c>
      <c r="O184" s="51"/>
      <c r="P184" s="45">
        <v>0</v>
      </c>
      <c r="Q184" s="46"/>
      <c r="R184" s="45"/>
      <c r="S184" s="46"/>
    </row>
    <row r="185" spans="1:19" s="11" customFormat="1" ht="64.5" customHeight="1" thickBot="1">
      <c r="A185" s="273"/>
      <c r="B185" s="277"/>
      <c r="C185" s="281"/>
      <c r="D185" s="285"/>
      <c r="E185" s="281"/>
      <c r="F185" s="281"/>
      <c r="G185" s="70">
        <v>2015</v>
      </c>
      <c r="H185" s="36">
        <f>J185+L185+N185+P185</f>
        <v>0</v>
      </c>
      <c r="I185" s="55"/>
      <c r="J185" s="71">
        <v>0</v>
      </c>
      <c r="K185" s="54"/>
      <c r="L185" s="36">
        <v>0</v>
      </c>
      <c r="M185" s="55"/>
      <c r="N185" s="71">
        <v>0</v>
      </c>
      <c r="O185" s="54"/>
      <c r="P185" s="36">
        <v>0</v>
      </c>
      <c r="Q185" s="55"/>
      <c r="R185" s="36">
        <v>0</v>
      </c>
      <c r="S185" s="55"/>
    </row>
    <row r="186" spans="1:19" s="11" customFormat="1" ht="39" customHeight="1" thickBot="1">
      <c r="A186" s="13"/>
      <c r="B186" s="114"/>
      <c r="C186" s="67"/>
      <c r="D186" s="120"/>
      <c r="E186" s="67"/>
      <c r="F186" s="67"/>
      <c r="G186" s="96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</row>
    <row r="187" spans="1:19" s="16" customFormat="1" ht="185.25" customHeight="1">
      <c r="A187" s="270">
        <v>27</v>
      </c>
      <c r="B187" s="274" t="s">
        <v>97</v>
      </c>
      <c r="C187" s="278" t="s">
        <v>289</v>
      </c>
      <c r="D187" s="282" t="s">
        <v>65</v>
      </c>
      <c r="E187" s="278" t="s">
        <v>98</v>
      </c>
      <c r="F187" s="291" t="s">
        <v>99</v>
      </c>
      <c r="G187" s="278" t="s">
        <v>65</v>
      </c>
      <c r="H187" s="268">
        <f>J187+L187+N187+P187+R187</f>
        <v>26380.4</v>
      </c>
      <c r="I187" s="268">
        <f>K187+M187+O187+Q187+S187</f>
        <v>26374.28</v>
      </c>
      <c r="J187" s="268">
        <f>J189+J190</f>
        <v>0</v>
      </c>
      <c r="K187" s="266">
        <f>K189</f>
        <v>0</v>
      </c>
      <c r="L187" s="268">
        <f>L189+L190</f>
        <v>0</v>
      </c>
      <c r="M187" s="266">
        <f>M189</f>
        <v>0</v>
      </c>
      <c r="N187" s="268">
        <f>N189+N190</f>
        <v>26380.4</v>
      </c>
      <c r="O187" s="266">
        <f>O189+O190</f>
        <v>26374.28</v>
      </c>
      <c r="P187" s="268">
        <f>P189+P190</f>
        <v>0</v>
      </c>
      <c r="Q187" s="266">
        <f>Q189</f>
        <v>0</v>
      </c>
      <c r="R187" s="268">
        <f>R189+R190</f>
        <v>0</v>
      </c>
      <c r="S187" s="266">
        <f>S189</f>
        <v>0</v>
      </c>
    </row>
    <row r="188" spans="1:19" ht="366.75" customHeight="1" thickBot="1">
      <c r="A188" s="271"/>
      <c r="B188" s="275"/>
      <c r="C188" s="279"/>
      <c r="D188" s="283"/>
      <c r="E188" s="279"/>
      <c r="F188" s="292"/>
      <c r="G188" s="290"/>
      <c r="H188" s="269"/>
      <c r="I188" s="269"/>
      <c r="J188" s="269"/>
      <c r="K188" s="267"/>
      <c r="L188" s="269"/>
      <c r="M188" s="267"/>
      <c r="N188" s="269"/>
      <c r="O188" s="303"/>
      <c r="P188" s="269"/>
      <c r="Q188" s="267"/>
      <c r="R188" s="269"/>
      <c r="S188" s="267"/>
    </row>
    <row r="189" spans="1:19" ht="64.5" customHeight="1">
      <c r="A189" s="272"/>
      <c r="B189" s="276"/>
      <c r="C189" s="280"/>
      <c r="D189" s="284"/>
      <c r="E189" s="280"/>
      <c r="F189" s="280"/>
      <c r="G189" s="24">
        <v>2012</v>
      </c>
      <c r="H189" s="25">
        <f>J189+L189+N189+P189</f>
        <v>0</v>
      </c>
      <c r="I189" s="26">
        <f>K189+M189+O189+Q189</f>
        <v>0</v>
      </c>
      <c r="J189" s="27">
        <v>0</v>
      </c>
      <c r="K189" s="58">
        <v>0</v>
      </c>
      <c r="L189" s="25">
        <v>0</v>
      </c>
      <c r="M189" s="26">
        <v>0</v>
      </c>
      <c r="N189" s="27">
        <v>0</v>
      </c>
      <c r="O189" s="58">
        <v>0</v>
      </c>
      <c r="P189" s="25">
        <v>0</v>
      </c>
      <c r="Q189" s="26">
        <v>0</v>
      </c>
      <c r="R189" s="25">
        <v>0</v>
      </c>
      <c r="S189" s="26">
        <v>0</v>
      </c>
    </row>
    <row r="190" spans="1:19" ht="64.5" customHeight="1" thickBot="1">
      <c r="A190" s="273"/>
      <c r="B190" s="277"/>
      <c r="C190" s="281"/>
      <c r="D190" s="285"/>
      <c r="E190" s="281"/>
      <c r="F190" s="281"/>
      <c r="G190" s="97">
        <v>2013</v>
      </c>
      <c r="H190" s="36">
        <f>J190+L190+N190+P190</f>
        <v>26380.4</v>
      </c>
      <c r="I190" s="36">
        <f>K190+M190+O190+Q190</f>
        <v>26374.28</v>
      </c>
      <c r="J190" s="98">
        <v>0</v>
      </c>
      <c r="K190" s="99"/>
      <c r="L190" s="86">
        <v>0</v>
      </c>
      <c r="M190" s="65"/>
      <c r="N190" s="98">
        <v>26380.4</v>
      </c>
      <c r="O190" s="99">
        <v>26374.28</v>
      </c>
      <c r="P190" s="86">
        <v>0</v>
      </c>
      <c r="Q190" s="65"/>
      <c r="R190" s="86"/>
      <c r="S190" s="65"/>
    </row>
    <row r="191" spans="1:19" s="11" customFormat="1" ht="39" customHeight="1">
      <c r="A191" s="13"/>
      <c r="B191" s="114"/>
      <c r="C191" s="67"/>
      <c r="D191" s="120"/>
      <c r="E191" s="67"/>
      <c r="F191" s="67"/>
      <c r="G191" s="96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</row>
    <row r="192" spans="1:19" s="11" customFormat="1" ht="3.75" customHeight="1" thickBot="1">
      <c r="A192" s="13">
        <v>28</v>
      </c>
      <c r="B192" s="114"/>
      <c r="C192" s="67"/>
      <c r="D192" s="120"/>
      <c r="E192" s="67"/>
      <c r="F192" s="67"/>
      <c r="G192" s="96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</row>
    <row r="193" spans="1:19" s="11" customFormat="1" ht="54" customHeight="1" hidden="1" thickBot="1">
      <c r="A193" s="13"/>
      <c r="B193" s="114"/>
      <c r="C193" s="67"/>
      <c r="D193" s="120"/>
      <c r="E193" s="67"/>
      <c r="F193" s="67"/>
      <c r="G193" s="96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</row>
    <row r="194" spans="1:19" s="11" customFormat="1" ht="54" customHeight="1" hidden="1" thickBot="1">
      <c r="A194" s="13"/>
      <c r="B194" s="114"/>
      <c r="C194" s="67"/>
      <c r="D194" s="120"/>
      <c r="E194" s="67"/>
      <c r="F194" s="67"/>
      <c r="G194" s="96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</row>
    <row r="195" spans="1:19" s="11" customFormat="1" ht="54" customHeight="1" hidden="1" thickBot="1">
      <c r="A195" s="13"/>
      <c r="B195" s="114"/>
      <c r="C195" s="67"/>
      <c r="D195" s="120"/>
      <c r="E195" s="67"/>
      <c r="F195" s="67"/>
      <c r="G195" s="96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</row>
    <row r="196" spans="1:19" s="11" customFormat="1" ht="54" customHeight="1" hidden="1" thickBot="1">
      <c r="A196" s="13"/>
      <c r="B196" s="114"/>
      <c r="C196" s="67"/>
      <c r="D196" s="120"/>
      <c r="E196" s="67"/>
      <c r="F196" s="67"/>
      <c r="G196" s="96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</row>
    <row r="197" spans="1:19" s="16" customFormat="1" ht="207.75" customHeight="1">
      <c r="A197" s="270">
        <v>28</v>
      </c>
      <c r="B197" s="274" t="s">
        <v>109</v>
      </c>
      <c r="C197" s="278" t="s">
        <v>305</v>
      </c>
      <c r="D197" s="282" t="s">
        <v>32</v>
      </c>
      <c r="E197" s="278" t="s">
        <v>107</v>
      </c>
      <c r="F197" s="291" t="s">
        <v>108</v>
      </c>
      <c r="G197" s="278" t="s">
        <v>32</v>
      </c>
      <c r="H197" s="268">
        <f>J197+L197+N197+P197+R197</f>
        <v>171283.9</v>
      </c>
      <c r="I197" s="268">
        <f>K197+M197+O197+Q197+S197</f>
        <v>130044.21</v>
      </c>
      <c r="J197" s="268">
        <f>J199+J200</f>
        <v>0</v>
      </c>
      <c r="K197" s="266">
        <f>K199</f>
        <v>0</v>
      </c>
      <c r="L197" s="268">
        <f>L199+L200</f>
        <v>154155.5</v>
      </c>
      <c r="M197" s="268">
        <f>M199+M200</f>
        <v>117039.8</v>
      </c>
      <c r="N197" s="268">
        <f>N199+N200</f>
        <v>17128.4</v>
      </c>
      <c r="O197" s="266">
        <f>O199+O200</f>
        <v>13004.41</v>
      </c>
      <c r="P197" s="268">
        <f>P199+P200</f>
        <v>0</v>
      </c>
      <c r="Q197" s="266">
        <f>Q199</f>
        <v>0</v>
      </c>
      <c r="R197" s="268">
        <f>R199+R200</f>
        <v>0</v>
      </c>
      <c r="S197" s="266">
        <f>S199</f>
        <v>0</v>
      </c>
    </row>
    <row r="198" spans="1:19" ht="404.25" customHeight="1" thickBot="1">
      <c r="A198" s="271"/>
      <c r="B198" s="275"/>
      <c r="C198" s="279"/>
      <c r="D198" s="283"/>
      <c r="E198" s="279"/>
      <c r="F198" s="292"/>
      <c r="G198" s="290"/>
      <c r="H198" s="269"/>
      <c r="I198" s="269"/>
      <c r="J198" s="269"/>
      <c r="K198" s="267"/>
      <c r="L198" s="269"/>
      <c r="M198" s="269"/>
      <c r="N198" s="269"/>
      <c r="O198" s="303"/>
      <c r="P198" s="269"/>
      <c r="Q198" s="267"/>
      <c r="R198" s="269"/>
      <c r="S198" s="267"/>
    </row>
    <row r="199" spans="1:19" ht="64.5" customHeight="1">
      <c r="A199" s="272"/>
      <c r="B199" s="276"/>
      <c r="C199" s="280"/>
      <c r="D199" s="284"/>
      <c r="E199" s="280"/>
      <c r="F199" s="288"/>
      <c r="G199" s="72">
        <v>2012</v>
      </c>
      <c r="H199" s="27">
        <f>J199+L199+N199+P199</f>
        <v>13073.099999999999</v>
      </c>
      <c r="I199" s="58">
        <f>K199+M199+O199+Q199</f>
        <v>13073.099999999999</v>
      </c>
      <c r="J199" s="25">
        <v>0</v>
      </c>
      <c r="K199" s="26">
        <v>0</v>
      </c>
      <c r="L199" s="27">
        <v>11765.8</v>
      </c>
      <c r="M199" s="58">
        <v>11765.8</v>
      </c>
      <c r="N199" s="25">
        <v>1307.3</v>
      </c>
      <c r="O199" s="26">
        <v>1307.3</v>
      </c>
      <c r="P199" s="27">
        <v>0</v>
      </c>
      <c r="Q199" s="58">
        <v>0</v>
      </c>
      <c r="R199" s="25">
        <v>0</v>
      </c>
      <c r="S199" s="26">
        <v>0</v>
      </c>
    </row>
    <row r="200" spans="1:19" ht="64.5" customHeight="1">
      <c r="A200" s="272"/>
      <c r="B200" s="276"/>
      <c r="C200" s="280"/>
      <c r="D200" s="284"/>
      <c r="E200" s="280"/>
      <c r="F200" s="288"/>
      <c r="G200" s="69">
        <v>2013</v>
      </c>
      <c r="H200" s="33">
        <f>J200+L200+N200+P200</f>
        <v>158210.80000000002</v>
      </c>
      <c r="I200" s="33">
        <f>K200+M200+O200+Q200</f>
        <v>116971.11</v>
      </c>
      <c r="J200" s="80">
        <v>0</v>
      </c>
      <c r="K200" s="79"/>
      <c r="L200" s="78">
        <v>142389.7</v>
      </c>
      <c r="M200" s="81">
        <v>105274</v>
      </c>
      <c r="N200" s="80">
        <v>15821.1</v>
      </c>
      <c r="O200" s="79">
        <v>11697.11</v>
      </c>
      <c r="P200" s="78">
        <v>0</v>
      </c>
      <c r="Q200" s="81"/>
      <c r="R200" s="80"/>
      <c r="S200" s="79"/>
    </row>
    <row r="201" spans="1:19" ht="64.5" customHeight="1" thickBot="1">
      <c r="A201" s="273"/>
      <c r="B201" s="277"/>
      <c r="C201" s="281"/>
      <c r="D201" s="285"/>
      <c r="E201" s="281"/>
      <c r="F201" s="289"/>
      <c r="G201" s="53">
        <v>2014</v>
      </c>
      <c r="H201" s="100">
        <v>0</v>
      </c>
      <c r="I201" s="101"/>
      <c r="J201" s="102"/>
      <c r="K201" s="103"/>
      <c r="L201" s="100">
        <v>0</v>
      </c>
      <c r="M201" s="101"/>
      <c r="N201" s="102">
        <v>0</v>
      </c>
      <c r="O201" s="103"/>
      <c r="P201" s="100"/>
      <c r="Q201" s="101"/>
      <c r="R201" s="102"/>
      <c r="S201" s="103"/>
    </row>
    <row r="202" spans="1:19" ht="39" customHeight="1" thickBot="1">
      <c r="A202" s="13"/>
      <c r="D202" s="120"/>
      <c r="G202" s="104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1:19" ht="80.25" customHeight="1">
      <c r="A203" s="270">
        <v>29</v>
      </c>
      <c r="B203" s="274" t="s">
        <v>113</v>
      </c>
      <c r="C203" s="278" t="s">
        <v>306</v>
      </c>
      <c r="D203" s="282" t="s">
        <v>32</v>
      </c>
      <c r="E203" s="278" t="s">
        <v>114</v>
      </c>
      <c r="F203" s="286" t="s">
        <v>115</v>
      </c>
      <c r="G203" s="278" t="s">
        <v>32</v>
      </c>
      <c r="H203" s="313">
        <f>J203+L203+N203+P203+R203</f>
        <v>1400</v>
      </c>
      <c r="I203" s="313">
        <f>K203+M203+O203+Q203+S203</f>
        <v>500</v>
      </c>
      <c r="J203" s="268">
        <f>J205+J206</f>
        <v>0</v>
      </c>
      <c r="K203" s="266">
        <f>K205</f>
        <v>0</v>
      </c>
      <c r="L203" s="313">
        <f>L205+L206</f>
        <v>0</v>
      </c>
      <c r="M203" s="311">
        <f>M205</f>
        <v>0</v>
      </c>
      <c r="N203" s="268">
        <f>N205+N206+N207</f>
        <v>1400</v>
      </c>
      <c r="O203" s="266">
        <f>O205+O206</f>
        <v>500</v>
      </c>
      <c r="P203" s="313">
        <f>P205+P206</f>
        <v>0</v>
      </c>
      <c r="Q203" s="311">
        <f>Q205</f>
        <v>0</v>
      </c>
      <c r="R203" s="268">
        <f>R205+R206</f>
        <v>0</v>
      </c>
      <c r="S203" s="266">
        <f>S205</f>
        <v>0</v>
      </c>
    </row>
    <row r="204" spans="1:19" ht="186" customHeight="1" thickBot="1">
      <c r="A204" s="271"/>
      <c r="B204" s="275"/>
      <c r="C204" s="279"/>
      <c r="D204" s="283"/>
      <c r="E204" s="279"/>
      <c r="F204" s="287"/>
      <c r="G204" s="290"/>
      <c r="H204" s="314"/>
      <c r="I204" s="314"/>
      <c r="J204" s="269"/>
      <c r="K204" s="267"/>
      <c r="L204" s="314"/>
      <c r="M204" s="312"/>
      <c r="N204" s="269"/>
      <c r="O204" s="303"/>
      <c r="P204" s="314"/>
      <c r="Q204" s="312"/>
      <c r="R204" s="269"/>
      <c r="S204" s="267"/>
    </row>
    <row r="205" spans="1:19" ht="65.25" customHeight="1">
      <c r="A205" s="272"/>
      <c r="B205" s="276"/>
      <c r="C205" s="280"/>
      <c r="D205" s="284"/>
      <c r="E205" s="280"/>
      <c r="F205" s="288"/>
      <c r="G205" s="72">
        <v>2012</v>
      </c>
      <c r="H205" s="27">
        <f>J205+L205+N205+P205</f>
        <v>200</v>
      </c>
      <c r="I205" s="58">
        <f>K205+M205+O205+Q205</f>
        <v>0</v>
      </c>
      <c r="J205" s="25">
        <v>0</v>
      </c>
      <c r="K205" s="26">
        <v>0</v>
      </c>
      <c r="L205" s="27">
        <v>0</v>
      </c>
      <c r="M205" s="58">
        <v>0</v>
      </c>
      <c r="N205" s="25">
        <v>200</v>
      </c>
      <c r="O205" s="26">
        <v>0</v>
      </c>
      <c r="P205" s="27">
        <v>0</v>
      </c>
      <c r="Q205" s="58">
        <v>0</v>
      </c>
      <c r="R205" s="25">
        <v>0</v>
      </c>
      <c r="S205" s="26">
        <v>0</v>
      </c>
    </row>
    <row r="206" spans="1:19" ht="65.25" customHeight="1">
      <c r="A206" s="272"/>
      <c r="B206" s="276"/>
      <c r="C206" s="280"/>
      <c r="D206" s="284"/>
      <c r="E206" s="280"/>
      <c r="F206" s="288"/>
      <c r="G206" s="69">
        <v>2013</v>
      </c>
      <c r="H206" s="33">
        <f>J206+L206+N206+P206</f>
        <v>500</v>
      </c>
      <c r="I206" s="33">
        <f>K206+M206+O206+Q206</f>
        <v>500</v>
      </c>
      <c r="J206" s="80">
        <v>0</v>
      </c>
      <c r="K206" s="79"/>
      <c r="L206" s="78">
        <v>0</v>
      </c>
      <c r="M206" s="81"/>
      <c r="N206" s="80">
        <v>500</v>
      </c>
      <c r="O206" s="79">
        <v>500</v>
      </c>
      <c r="P206" s="78">
        <v>0</v>
      </c>
      <c r="Q206" s="81"/>
      <c r="R206" s="80"/>
      <c r="S206" s="79"/>
    </row>
    <row r="207" spans="1:19" ht="65.25" customHeight="1" thickBot="1">
      <c r="A207" s="273"/>
      <c r="B207" s="277"/>
      <c r="C207" s="281"/>
      <c r="D207" s="285"/>
      <c r="E207" s="281"/>
      <c r="F207" s="289"/>
      <c r="G207" s="105">
        <v>2014</v>
      </c>
      <c r="H207" s="106">
        <v>700</v>
      </c>
      <c r="I207" s="107"/>
      <c r="J207" s="108"/>
      <c r="K207" s="109"/>
      <c r="L207" s="106">
        <v>0</v>
      </c>
      <c r="M207" s="107"/>
      <c r="N207" s="108">
        <v>700</v>
      </c>
      <c r="O207" s="109"/>
      <c r="P207" s="106"/>
      <c r="Q207" s="107"/>
      <c r="R207" s="108"/>
      <c r="S207" s="109"/>
    </row>
    <row r="208" spans="1:19" ht="42" customHeight="1" thickBot="1">
      <c r="A208" s="13"/>
      <c r="B208" s="116"/>
      <c r="D208" s="120"/>
      <c r="G208" s="104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1:19" ht="46.5" customHeight="1">
      <c r="A209" s="413">
        <v>30</v>
      </c>
      <c r="B209" s="274" t="s">
        <v>81</v>
      </c>
      <c r="C209" s="278" t="s">
        <v>307</v>
      </c>
      <c r="D209" s="282" t="s">
        <v>82</v>
      </c>
      <c r="E209" s="278" t="s">
        <v>14</v>
      </c>
      <c r="F209" s="291" t="s">
        <v>83</v>
      </c>
      <c r="G209" s="278" t="s">
        <v>82</v>
      </c>
      <c r="H209" s="268">
        <f>J209+L209+N209+P209+R209</f>
        <v>36558.82</v>
      </c>
      <c r="I209" s="266">
        <f aca="true" t="shared" si="22" ref="I209:Q209">I211+I213</f>
        <v>8090.65</v>
      </c>
      <c r="J209" s="268">
        <f>J211+J212+J213</f>
        <v>0</v>
      </c>
      <c r="K209" s="266">
        <f t="shared" si="22"/>
        <v>0</v>
      </c>
      <c r="L209" s="268">
        <f>L211+L212+L213</f>
        <v>23400</v>
      </c>
      <c r="M209" s="266">
        <f t="shared" si="22"/>
        <v>0</v>
      </c>
      <c r="N209" s="268">
        <f>N211+N212+N213</f>
        <v>13158.82</v>
      </c>
      <c r="O209" s="266">
        <f t="shared" si="22"/>
        <v>8090.65</v>
      </c>
      <c r="P209" s="268">
        <f t="shared" si="22"/>
        <v>0</v>
      </c>
      <c r="Q209" s="266">
        <f t="shared" si="22"/>
        <v>0</v>
      </c>
      <c r="R209" s="268">
        <f>R211+R213</f>
        <v>0</v>
      </c>
      <c r="S209" s="266">
        <f>S211+S213</f>
        <v>0</v>
      </c>
    </row>
    <row r="210" spans="1:19" ht="246" customHeight="1" thickBot="1">
      <c r="A210" s="414"/>
      <c r="B210" s="275"/>
      <c r="C210" s="279"/>
      <c r="D210" s="283"/>
      <c r="E210" s="279"/>
      <c r="F210" s="292"/>
      <c r="G210" s="290"/>
      <c r="H210" s="269"/>
      <c r="I210" s="267"/>
      <c r="J210" s="269"/>
      <c r="K210" s="267"/>
      <c r="L210" s="269"/>
      <c r="M210" s="267"/>
      <c r="N210" s="269"/>
      <c r="O210" s="267"/>
      <c r="P210" s="269"/>
      <c r="Q210" s="267"/>
      <c r="R210" s="269"/>
      <c r="S210" s="267"/>
    </row>
    <row r="211" spans="1:19" ht="64.5" customHeight="1">
      <c r="A211" s="415"/>
      <c r="B211" s="276"/>
      <c r="C211" s="280"/>
      <c r="D211" s="284"/>
      <c r="E211" s="280"/>
      <c r="F211" s="280"/>
      <c r="G211" s="24">
        <v>2013</v>
      </c>
      <c r="H211" s="25">
        <f>J211+L211+N211+P211+R211</f>
        <v>8092.6</v>
      </c>
      <c r="I211" s="26">
        <f>K211+M211+O211+Q211</f>
        <v>8090.65</v>
      </c>
      <c r="J211" s="27">
        <v>0</v>
      </c>
      <c r="K211" s="26">
        <v>0</v>
      </c>
      <c r="L211" s="25">
        <v>0</v>
      </c>
      <c r="M211" s="26">
        <v>0</v>
      </c>
      <c r="N211" s="25">
        <v>8092.6</v>
      </c>
      <c r="O211" s="26">
        <v>8090.65</v>
      </c>
      <c r="P211" s="27">
        <v>0</v>
      </c>
      <c r="Q211" s="26">
        <v>0</v>
      </c>
      <c r="R211" s="27">
        <v>0</v>
      </c>
      <c r="S211" s="26">
        <v>0</v>
      </c>
    </row>
    <row r="212" spans="1:19" ht="64.5" customHeight="1">
      <c r="A212" s="415"/>
      <c r="B212" s="276"/>
      <c r="C212" s="280"/>
      <c r="D212" s="284"/>
      <c r="E212" s="280"/>
      <c r="F212" s="280"/>
      <c r="G212" s="77">
        <v>2014</v>
      </c>
      <c r="H212" s="29">
        <f>J212+L212+N212+P212+R212</f>
        <v>14862.42</v>
      </c>
      <c r="I212" s="30"/>
      <c r="J212" s="78">
        <v>0</v>
      </c>
      <c r="K212" s="79"/>
      <c r="L212" s="80">
        <v>11700</v>
      </c>
      <c r="M212" s="79"/>
      <c r="N212" s="80">
        <v>3162.42</v>
      </c>
      <c r="O212" s="79"/>
      <c r="P212" s="78"/>
      <c r="Q212" s="79"/>
      <c r="R212" s="78"/>
      <c r="S212" s="79"/>
    </row>
    <row r="213" spans="1:19" ht="64.5" customHeight="1" thickBot="1">
      <c r="A213" s="416"/>
      <c r="B213" s="277"/>
      <c r="C213" s="281"/>
      <c r="D213" s="285"/>
      <c r="E213" s="281"/>
      <c r="F213" s="281"/>
      <c r="G213" s="70">
        <v>2015</v>
      </c>
      <c r="H213" s="36">
        <f>J213+L213+N213+P213+R213</f>
        <v>13603.8</v>
      </c>
      <c r="I213" s="55">
        <f>K213+M213+O213+Q213</f>
        <v>0</v>
      </c>
      <c r="J213" s="71">
        <v>0</v>
      </c>
      <c r="K213" s="55">
        <v>0</v>
      </c>
      <c r="L213" s="36">
        <v>11700</v>
      </c>
      <c r="M213" s="55">
        <v>0</v>
      </c>
      <c r="N213" s="36">
        <v>1903.8</v>
      </c>
      <c r="O213" s="55">
        <v>0</v>
      </c>
      <c r="P213" s="71">
        <v>0</v>
      </c>
      <c r="Q213" s="55">
        <v>0</v>
      </c>
      <c r="R213" s="71">
        <v>0</v>
      </c>
      <c r="S213" s="55">
        <v>0</v>
      </c>
    </row>
    <row r="214" spans="1:19" ht="36" customHeight="1" thickBot="1">
      <c r="A214" s="13"/>
      <c r="D214" s="120"/>
      <c r="G214" s="67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</row>
    <row r="215" spans="1:19" ht="20.25">
      <c r="A215" s="270">
        <v>31</v>
      </c>
      <c r="B215" s="274" t="s">
        <v>86</v>
      </c>
      <c r="C215" s="278" t="s">
        <v>308</v>
      </c>
      <c r="D215" s="282" t="s">
        <v>82</v>
      </c>
      <c r="E215" s="278" t="s">
        <v>87</v>
      </c>
      <c r="F215" s="286" t="s">
        <v>88</v>
      </c>
      <c r="G215" s="278" t="s">
        <v>82</v>
      </c>
      <c r="H215" s="268">
        <f>J215+L215+N215+P215+R215</f>
        <v>7346.089</v>
      </c>
      <c r="I215" s="266">
        <f aca="true" t="shared" si="23" ref="I215:S215">I217+I218+I219</f>
        <v>5546.09</v>
      </c>
      <c r="J215" s="268">
        <f t="shared" si="23"/>
        <v>0</v>
      </c>
      <c r="K215" s="266">
        <f t="shared" si="23"/>
        <v>0</v>
      </c>
      <c r="L215" s="268">
        <f t="shared" si="23"/>
        <v>2165.1</v>
      </c>
      <c r="M215" s="266">
        <f t="shared" si="23"/>
        <v>2165.1</v>
      </c>
      <c r="N215" s="268">
        <f t="shared" si="23"/>
        <v>5180.989</v>
      </c>
      <c r="O215" s="266">
        <f t="shared" si="23"/>
        <v>3380.99</v>
      </c>
      <c r="P215" s="268">
        <f t="shared" si="23"/>
        <v>0</v>
      </c>
      <c r="Q215" s="266">
        <f t="shared" si="23"/>
        <v>0</v>
      </c>
      <c r="R215" s="268">
        <f t="shared" si="23"/>
        <v>0</v>
      </c>
      <c r="S215" s="266">
        <f t="shared" si="23"/>
        <v>0</v>
      </c>
    </row>
    <row r="216" spans="1:19" ht="216" customHeight="1" thickBot="1">
      <c r="A216" s="271"/>
      <c r="B216" s="275"/>
      <c r="C216" s="279"/>
      <c r="D216" s="283"/>
      <c r="E216" s="279"/>
      <c r="F216" s="287"/>
      <c r="G216" s="290"/>
      <c r="H216" s="269"/>
      <c r="I216" s="267"/>
      <c r="J216" s="269"/>
      <c r="K216" s="267"/>
      <c r="L216" s="269"/>
      <c r="M216" s="267"/>
      <c r="N216" s="269"/>
      <c r="O216" s="267"/>
      <c r="P216" s="269"/>
      <c r="Q216" s="267"/>
      <c r="R216" s="269"/>
      <c r="S216" s="267"/>
    </row>
    <row r="217" spans="1:19" ht="64.5" customHeight="1">
      <c r="A217" s="272"/>
      <c r="B217" s="276"/>
      <c r="C217" s="280"/>
      <c r="D217" s="284"/>
      <c r="E217" s="280"/>
      <c r="F217" s="288"/>
      <c r="G217" s="44">
        <v>2013</v>
      </c>
      <c r="H217" s="47">
        <f>J217+L217+N217+P217+R217</f>
        <v>5546.089</v>
      </c>
      <c r="I217" s="51">
        <f>K217+M217+O217+Q217</f>
        <v>5546.09</v>
      </c>
      <c r="J217" s="45">
        <v>0</v>
      </c>
      <c r="K217" s="46">
        <v>0</v>
      </c>
      <c r="L217" s="47">
        <v>2165.1</v>
      </c>
      <c r="M217" s="51">
        <v>2165.1</v>
      </c>
      <c r="N217" s="45">
        <v>3380.989</v>
      </c>
      <c r="O217" s="46">
        <v>3380.99</v>
      </c>
      <c r="P217" s="47">
        <v>0</v>
      </c>
      <c r="Q217" s="51">
        <v>0</v>
      </c>
      <c r="R217" s="45">
        <v>0</v>
      </c>
      <c r="S217" s="46">
        <v>0</v>
      </c>
    </row>
    <row r="218" spans="1:19" ht="64.5" customHeight="1">
      <c r="A218" s="272"/>
      <c r="B218" s="276"/>
      <c r="C218" s="280"/>
      <c r="D218" s="284"/>
      <c r="E218" s="280"/>
      <c r="F218" s="288"/>
      <c r="G218" s="48">
        <v>2014</v>
      </c>
      <c r="H218" s="31">
        <f>J218+L218+N218+P218+R218</f>
        <v>900</v>
      </c>
      <c r="I218" s="52"/>
      <c r="J218" s="29">
        <v>0</v>
      </c>
      <c r="K218" s="30"/>
      <c r="L218" s="31">
        <v>0</v>
      </c>
      <c r="M218" s="52"/>
      <c r="N218" s="29">
        <v>900</v>
      </c>
      <c r="O218" s="30"/>
      <c r="P218" s="31"/>
      <c r="Q218" s="52"/>
      <c r="R218" s="29"/>
      <c r="S218" s="30"/>
    </row>
    <row r="219" spans="1:19" ht="64.5" customHeight="1" thickBot="1">
      <c r="A219" s="273"/>
      <c r="B219" s="277"/>
      <c r="C219" s="281"/>
      <c r="D219" s="285"/>
      <c r="E219" s="281"/>
      <c r="F219" s="289"/>
      <c r="G219" s="53">
        <v>2015</v>
      </c>
      <c r="H219" s="71">
        <f>J219+L219+N219+P219+R219</f>
        <v>900</v>
      </c>
      <c r="I219" s="54">
        <f>K219+M219+O219+Q219</f>
        <v>0</v>
      </c>
      <c r="J219" s="36">
        <v>0</v>
      </c>
      <c r="K219" s="55">
        <v>0</v>
      </c>
      <c r="L219" s="71">
        <v>0</v>
      </c>
      <c r="M219" s="54">
        <v>0</v>
      </c>
      <c r="N219" s="36">
        <v>900</v>
      </c>
      <c r="O219" s="55">
        <v>0</v>
      </c>
      <c r="P219" s="71">
        <v>0</v>
      </c>
      <c r="Q219" s="54">
        <v>0</v>
      </c>
      <c r="R219" s="36">
        <v>0</v>
      </c>
      <c r="S219" s="55">
        <v>0</v>
      </c>
    </row>
    <row r="220" spans="1:19" ht="38.25" customHeight="1" thickBot="1">
      <c r="A220" s="13"/>
      <c r="D220" s="120"/>
      <c r="G220" s="67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1:19" ht="46.5" customHeight="1">
      <c r="A221" s="270">
        <v>32</v>
      </c>
      <c r="B221" s="274" t="s">
        <v>94</v>
      </c>
      <c r="C221" s="278" t="s">
        <v>309</v>
      </c>
      <c r="D221" s="282" t="s">
        <v>82</v>
      </c>
      <c r="E221" s="278" t="s">
        <v>95</v>
      </c>
      <c r="F221" s="286" t="s">
        <v>96</v>
      </c>
      <c r="G221" s="278" t="s">
        <v>82</v>
      </c>
      <c r="H221" s="268">
        <f>J221+L221+N221+P221+R221</f>
        <v>67204.555</v>
      </c>
      <c r="I221" s="266">
        <f aca="true" t="shared" si="24" ref="I221:S221">I223+I224+I225</f>
        <v>21489.129999999997</v>
      </c>
      <c r="J221" s="268">
        <f t="shared" si="24"/>
        <v>163</v>
      </c>
      <c r="K221" s="266">
        <f t="shared" si="24"/>
        <v>159.93</v>
      </c>
      <c r="L221" s="268">
        <f t="shared" si="24"/>
        <v>5526.125</v>
      </c>
      <c r="M221" s="266">
        <f t="shared" si="24"/>
        <v>2913.78</v>
      </c>
      <c r="N221" s="268">
        <f t="shared" si="24"/>
        <v>61515.43</v>
      </c>
      <c r="O221" s="266">
        <f t="shared" si="24"/>
        <v>18415.42</v>
      </c>
      <c r="P221" s="268">
        <f t="shared" si="24"/>
        <v>0</v>
      </c>
      <c r="Q221" s="266">
        <f t="shared" si="24"/>
        <v>0</v>
      </c>
      <c r="R221" s="268">
        <f t="shared" si="24"/>
        <v>0</v>
      </c>
      <c r="S221" s="266">
        <f t="shared" si="24"/>
        <v>0</v>
      </c>
    </row>
    <row r="222" spans="1:19" ht="242.25" customHeight="1" thickBot="1">
      <c r="A222" s="271"/>
      <c r="B222" s="275"/>
      <c r="C222" s="279"/>
      <c r="D222" s="283"/>
      <c r="E222" s="279"/>
      <c r="F222" s="287"/>
      <c r="G222" s="290"/>
      <c r="H222" s="269"/>
      <c r="I222" s="267"/>
      <c r="J222" s="269"/>
      <c r="K222" s="267"/>
      <c r="L222" s="269"/>
      <c r="M222" s="267"/>
      <c r="N222" s="269"/>
      <c r="O222" s="267"/>
      <c r="P222" s="269"/>
      <c r="Q222" s="267"/>
      <c r="R222" s="269"/>
      <c r="S222" s="267"/>
    </row>
    <row r="223" spans="1:19" ht="62.25" customHeight="1">
      <c r="A223" s="272"/>
      <c r="B223" s="276"/>
      <c r="C223" s="280"/>
      <c r="D223" s="284"/>
      <c r="E223" s="280"/>
      <c r="F223" s="288"/>
      <c r="G223" s="44">
        <v>2013</v>
      </c>
      <c r="H223" s="47">
        <f>J223+L223+N223+P223+R223</f>
        <v>21544.555</v>
      </c>
      <c r="I223" s="51">
        <f>K223+M223+O223+Q223</f>
        <v>21489.129999999997</v>
      </c>
      <c r="J223" s="45">
        <v>163</v>
      </c>
      <c r="K223" s="46">
        <v>159.93</v>
      </c>
      <c r="L223" s="47">
        <v>2966.125</v>
      </c>
      <c r="M223" s="51">
        <v>2913.78</v>
      </c>
      <c r="N223" s="45">
        <v>18415.43</v>
      </c>
      <c r="O223" s="46">
        <v>18415.42</v>
      </c>
      <c r="P223" s="47">
        <v>0</v>
      </c>
      <c r="Q223" s="51">
        <v>0</v>
      </c>
      <c r="R223" s="45">
        <v>0</v>
      </c>
      <c r="S223" s="46">
        <v>0</v>
      </c>
    </row>
    <row r="224" spans="1:19" ht="62.25" customHeight="1">
      <c r="A224" s="272"/>
      <c r="B224" s="276"/>
      <c r="C224" s="280"/>
      <c r="D224" s="284"/>
      <c r="E224" s="280"/>
      <c r="F224" s="288"/>
      <c r="G224" s="48">
        <v>2014</v>
      </c>
      <c r="H224" s="31">
        <f>J224+L224+N224+P224+R224</f>
        <v>22280</v>
      </c>
      <c r="I224" s="52"/>
      <c r="J224" s="29">
        <v>0</v>
      </c>
      <c r="K224" s="30"/>
      <c r="L224" s="31">
        <v>1280</v>
      </c>
      <c r="M224" s="52"/>
      <c r="N224" s="29">
        <v>21000</v>
      </c>
      <c r="O224" s="30"/>
      <c r="P224" s="31">
        <v>0</v>
      </c>
      <c r="Q224" s="52">
        <v>0</v>
      </c>
      <c r="R224" s="29">
        <v>0</v>
      </c>
      <c r="S224" s="30">
        <v>0</v>
      </c>
    </row>
    <row r="225" spans="1:19" ht="62.25" customHeight="1" thickBot="1">
      <c r="A225" s="273"/>
      <c r="B225" s="277"/>
      <c r="C225" s="281"/>
      <c r="D225" s="285"/>
      <c r="E225" s="281"/>
      <c r="F225" s="289"/>
      <c r="G225" s="53">
        <v>2015</v>
      </c>
      <c r="H225" s="71">
        <f>J225+L225+N225+P225+R225</f>
        <v>23380</v>
      </c>
      <c r="I225" s="54">
        <f>K225+M225+O225+Q225</f>
        <v>0</v>
      </c>
      <c r="J225" s="36">
        <v>0</v>
      </c>
      <c r="K225" s="55">
        <v>0</v>
      </c>
      <c r="L225" s="71">
        <v>1280</v>
      </c>
      <c r="M225" s="54">
        <v>0</v>
      </c>
      <c r="N225" s="36">
        <v>22100</v>
      </c>
      <c r="O225" s="55">
        <v>0</v>
      </c>
      <c r="P225" s="71">
        <v>0</v>
      </c>
      <c r="Q225" s="54">
        <v>0</v>
      </c>
      <c r="R225" s="36">
        <v>0</v>
      </c>
      <c r="S225" s="55">
        <v>0</v>
      </c>
    </row>
    <row r="226" spans="1:19" ht="39" customHeight="1" thickBot="1">
      <c r="A226" s="13"/>
      <c r="D226" s="120"/>
      <c r="G226" s="67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</row>
    <row r="227" spans="1:19" ht="37.5" customHeight="1" hidden="1" thickBot="1">
      <c r="A227" s="13"/>
      <c r="D227" s="120"/>
      <c r="G227" s="67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</row>
    <row r="228" spans="1:19" ht="39" customHeight="1" hidden="1" thickBot="1">
      <c r="A228" s="13"/>
      <c r="D228" s="120"/>
      <c r="G228" s="67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</row>
    <row r="229" spans="1:19" ht="39" customHeight="1" hidden="1" thickBot="1">
      <c r="A229" s="13"/>
      <c r="D229" s="120"/>
      <c r="G229" s="67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</row>
    <row r="230" spans="1:19" ht="39" customHeight="1" hidden="1" thickBot="1">
      <c r="A230" s="13"/>
      <c r="D230" s="120"/>
      <c r="G230" s="67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</row>
    <row r="231" spans="1:19" ht="39" customHeight="1" hidden="1" thickBot="1">
      <c r="A231" s="13"/>
      <c r="D231" s="120"/>
      <c r="G231" s="67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</row>
    <row r="232" spans="1:19" ht="76.5" customHeight="1">
      <c r="A232" s="270">
        <v>33</v>
      </c>
      <c r="B232" s="274" t="s">
        <v>100</v>
      </c>
      <c r="C232" s="278" t="s">
        <v>310</v>
      </c>
      <c r="D232" s="282" t="s">
        <v>82</v>
      </c>
      <c r="E232" s="278" t="s">
        <v>101</v>
      </c>
      <c r="F232" s="286" t="s">
        <v>102</v>
      </c>
      <c r="G232" s="278" t="s">
        <v>82</v>
      </c>
      <c r="H232" s="268">
        <f>J232+L232+N232+P232+R232</f>
        <v>3050</v>
      </c>
      <c r="I232" s="266">
        <f aca="true" t="shared" si="25" ref="I232:S232">I234+I235+I236</f>
        <v>704.68</v>
      </c>
      <c r="J232" s="268">
        <f t="shared" si="25"/>
        <v>0</v>
      </c>
      <c r="K232" s="266">
        <f t="shared" si="25"/>
        <v>0</v>
      </c>
      <c r="L232" s="268">
        <f t="shared" si="25"/>
        <v>0</v>
      </c>
      <c r="M232" s="266">
        <f t="shared" si="25"/>
        <v>0</v>
      </c>
      <c r="N232" s="268">
        <f t="shared" si="25"/>
        <v>3050</v>
      </c>
      <c r="O232" s="266">
        <f t="shared" si="25"/>
        <v>704.68</v>
      </c>
      <c r="P232" s="268">
        <f t="shared" si="25"/>
        <v>0</v>
      </c>
      <c r="Q232" s="266">
        <f t="shared" si="25"/>
        <v>0</v>
      </c>
      <c r="R232" s="268">
        <f t="shared" si="25"/>
        <v>0</v>
      </c>
      <c r="S232" s="266">
        <f t="shared" si="25"/>
        <v>0</v>
      </c>
    </row>
    <row r="233" spans="1:19" ht="21" customHeight="1" thickBot="1">
      <c r="A233" s="271"/>
      <c r="B233" s="275"/>
      <c r="C233" s="279"/>
      <c r="D233" s="283"/>
      <c r="E233" s="279"/>
      <c r="F233" s="287"/>
      <c r="G233" s="290"/>
      <c r="H233" s="269"/>
      <c r="I233" s="267"/>
      <c r="J233" s="269"/>
      <c r="K233" s="267"/>
      <c r="L233" s="269"/>
      <c r="M233" s="267"/>
      <c r="N233" s="269"/>
      <c r="O233" s="267"/>
      <c r="P233" s="269"/>
      <c r="Q233" s="267"/>
      <c r="R233" s="269"/>
      <c r="S233" s="267"/>
    </row>
    <row r="234" spans="1:19" ht="64.5" customHeight="1">
      <c r="A234" s="272"/>
      <c r="B234" s="276"/>
      <c r="C234" s="280"/>
      <c r="D234" s="284"/>
      <c r="E234" s="280"/>
      <c r="F234" s="288"/>
      <c r="G234" s="44">
        <v>2013</v>
      </c>
      <c r="H234" s="47">
        <f>J234+L234+N234+P234+R234</f>
        <v>750</v>
      </c>
      <c r="I234" s="51">
        <f>K234+M234+O234+Q234</f>
        <v>704.68</v>
      </c>
      <c r="J234" s="45">
        <v>0</v>
      </c>
      <c r="K234" s="46">
        <v>0</v>
      </c>
      <c r="L234" s="47">
        <v>0</v>
      </c>
      <c r="M234" s="51">
        <v>0</v>
      </c>
      <c r="N234" s="45">
        <v>750</v>
      </c>
      <c r="O234" s="46">
        <v>704.68</v>
      </c>
      <c r="P234" s="47">
        <v>0</v>
      </c>
      <c r="Q234" s="51">
        <v>0</v>
      </c>
      <c r="R234" s="45">
        <v>0</v>
      </c>
      <c r="S234" s="46">
        <v>0</v>
      </c>
    </row>
    <row r="235" spans="1:19" ht="64.5" customHeight="1">
      <c r="A235" s="272"/>
      <c r="B235" s="276"/>
      <c r="C235" s="280"/>
      <c r="D235" s="284"/>
      <c r="E235" s="280"/>
      <c r="F235" s="288"/>
      <c r="G235" s="48">
        <v>2014</v>
      </c>
      <c r="H235" s="31">
        <f>J235+L235+N235+P235+R235</f>
        <v>700</v>
      </c>
      <c r="I235" s="52"/>
      <c r="J235" s="29">
        <v>0</v>
      </c>
      <c r="K235" s="30"/>
      <c r="L235" s="31">
        <v>0</v>
      </c>
      <c r="M235" s="52"/>
      <c r="N235" s="29">
        <v>700</v>
      </c>
      <c r="O235" s="30"/>
      <c r="P235" s="31"/>
      <c r="Q235" s="52">
        <v>0</v>
      </c>
      <c r="R235" s="29"/>
      <c r="S235" s="30">
        <v>0</v>
      </c>
    </row>
    <row r="236" spans="1:19" ht="64.5" customHeight="1" thickBot="1">
      <c r="A236" s="273"/>
      <c r="B236" s="277"/>
      <c r="C236" s="281"/>
      <c r="D236" s="285"/>
      <c r="E236" s="281"/>
      <c r="F236" s="289"/>
      <c r="G236" s="53">
        <v>2015</v>
      </c>
      <c r="H236" s="71">
        <f>J236+L236+N236+P236+R236</f>
        <v>1600</v>
      </c>
      <c r="I236" s="54">
        <f>K236+M236+O236+Q236</f>
        <v>0</v>
      </c>
      <c r="J236" s="36">
        <v>0</v>
      </c>
      <c r="K236" s="55">
        <v>0</v>
      </c>
      <c r="L236" s="71">
        <v>0</v>
      </c>
      <c r="M236" s="54">
        <v>0</v>
      </c>
      <c r="N236" s="36">
        <v>1600</v>
      </c>
      <c r="O236" s="55">
        <v>0</v>
      </c>
      <c r="P236" s="71">
        <v>0</v>
      </c>
      <c r="Q236" s="54">
        <v>0</v>
      </c>
      <c r="R236" s="36">
        <v>0</v>
      </c>
      <c r="S236" s="55">
        <v>0</v>
      </c>
    </row>
    <row r="237" spans="1:19" ht="39" customHeight="1">
      <c r="A237" s="13"/>
      <c r="D237" s="120"/>
      <c r="G237" s="67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</row>
    <row r="238" spans="1:19" ht="9" customHeight="1" thickBot="1">
      <c r="A238" s="13"/>
      <c r="D238" s="120"/>
      <c r="G238" s="67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</row>
    <row r="239" spans="1:19" ht="64.5" customHeight="1" hidden="1" thickBot="1">
      <c r="A239" s="13"/>
      <c r="D239" s="120"/>
      <c r="G239" s="67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</row>
    <row r="240" spans="1:19" ht="57" customHeight="1" hidden="1" thickBot="1">
      <c r="A240" s="13"/>
      <c r="D240" s="120"/>
      <c r="G240" s="67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1:19" ht="80.25" customHeight="1" hidden="1" thickBot="1">
      <c r="A241" s="13"/>
      <c r="D241" s="120"/>
      <c r="G241" s="67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</row>
    <row r="242" spans="1:19" ht="20.25" customHeight="1">
      <c r="A242" s="270">
        <v>34</v>
      </c>
      <c r="B242" s="274" t="s">
        <v>110</v>
      </c>
      <c r="C242" s="278" t="s">
        <v>311</v>
      </c>
      <c r="D242" s="282" t="s">
        <v>82</v>
      </c>
      <c r="E242" s="278" t="s">
        <v>111</v>
      </c>
      <c r="F242" s="291" t="s">
        <v>112</v>
      </c>
      <c r="G242" s="278" t="s">
        <v>82</v>
      </c>
      <c r="H242" s="268">
        <f>J242+L242+N242+P242+R242</f>
        <v>3000</v>
      </c>
      <c r="I242" s="266">
        <f aca="true" t="shared" si="26" ref="I242:S242">I244+I245+I246</f>
        <v>1000</v>
      </c>
      <c r="J242" s="268">
        <f t="shared" si="26"/>
        <v>0</v>
      </c>
      <c r="K242" s="266">
        <f t="shared" si="26"/>
        <v>0</v>
      </c>
      <c r="L242" s="268">
        <f t="shared" si="26"/>
        <v>0</v>
      </c>
      <c r="M242" s="266">
        <f t="shared" si="26"/>
        <v>0</v>
      </c>
      <c r="N242" s="268">
        <f t="shared" si="26"/>
        <v>3000</v>
      </c>
      <c r="O242" s="266">
        <f t="shared" si="26"/>
        <v>1000</v>
      </c>
      <c r="P242" s="268">
        <f t="shared" si="26"/>
        <v>0</v>
      </c>
      <c r="Q242" s="266">
        <f t="shared" si="26"/>
        <v>0</v>
      </c>
      <c r="R242" s="268">
        <f t="shared" si="26"/>
        <v>0</v>
      </c>
      <c r="S242" s="266">
        <f t="shared" si="26"/>
        <v>0</v>
      </c>
    </row>
    <row r="243" spans="1:19" ht="249.75" customHeight="1" thickBot="1">
      <c r="A243" s="271"/>
      <c r="B243" s="275"/>
      <c r="C243" s="279"/>
      <c r="D243" s="283"/>
      <c r="E243" s="279"/>
      <c r="F243" s="292"/>
      <c r="G243" s="290"/>
      <c r="H243" s="269"/>
      <c r="I243" s="267"/>
      <c r="J243" s="269"/>
      <c r="K243" s="267"/>
      <c r="L243" s="269"/>
      <c r="M243" s="267"/>
      <c r="N243" s="269"/>
      <c r="O243" s="267"/>
      <c r="P243" s="269"/>
      <c r="Q243" s="267"/>
      <c r="R243" s="269"/>
      <c r="S243" s="267"/>
    </row>
    <row r="244" spans="1:19" ht="64.5" customHeight="1">
      <c r="A244" s="271"/>
      <c r="B244" s="275"/>
      <c r="C244" s="279"/>
      <c r="D244" s="283"/>
      <c r="E244" s="279"/>
      <c r="F244" s="292"/>
      <c r="G244" s="44">
        <v>2013</v>
      </c>
      <c r="H244" s="47">
        <f>J244+L244+N244+P244+R244</f>
        <v>1000</v>
      </c>
      <c r="I244" s="51">
        <f>K244+M244+O244+Q244</f>
        <v>1000</v>
      </c>
      <c r="J244" s="45">
        <v>0</v>
      </c>
      <c r="K244" s="46">
        <v>0</v>
      </c>
      <c r="L244" s="47">
        <v>0</v>
      </c>
      <c r="M244" s="51">
        <v>0</v>
      </c>
      <c r="N244" s="45">
        <v>1000</v>
      </c>
      <c r="O244" s="46">
        <v>1000</v>
      </c>
      <c r="P244" s="47">
        <v>0</v>
      </c>
      <c r="Q244" s="51">
        <v>0</v>
      </c>
      <c r="R244" s="45">
        <v>0</v>
      </c>
      <c r="S244" s="46">
        <v>0</v>
      </c>
    </row>
    <row r="245" spans="1:19" ht="68.25" customHeight="1">
      <c r="A245" s="271"/>
      <c r="B245" s="275"/>
      <c r="C245" s="279"/>
      <c r="D245" s="283"/>
      <c r="E245" s="279"/>
      <c r="F245" s="292"/>
      <c r="G245" s="48">
        <v>2014</v>
      </c>
      <c r="H245" s="31">
        <f>J245+L245+N245+P245+R245</f>
        <v>1000</v>
      </c>
      <c r="I245" s="52"/>
      <c r="J245" s="29">
        <v>0</v>
      </c>
      <c r="K245" s="30"/>
      <c r="L245" s="31">
        <v>0</v>
      </c>
      <c r="M245" s="52"/>
      <c r="N245" s="29">
        <v>1000</v>
      </c>
      <c r="O245" s="30"/>
      <c r="P245" s="31"/>
      <c r="Q245" s="52"/>
      <c r="R245" s="29"/>
      <c r="S245" s="30"/>
    </row>
    <row r="246" spans="1:19" ht="65.25" customHeight="1" thickBot="1">
      <c r="A246" s="294"/>
      <c r="B246" s="295"/>
      <c r="C246" s="290"/>
      <c r="D246" s="296"/>
      <c r="E246" s="290"/>
      <c r="F246" s="293"/>
      <c r="G246" s="53">
        <v>2015</v>
      </c>
      <c r="H246" s="71">
        <f>J246+L246+N246+P246+R246</f>
        <v>1000</v>
      </c>
      <c r="I246" s="54">
        <f>K246+M246+O246+Q246</f>
        <v>0</v>
      </c>
      <c r="J246" s="36">
        <v>0</v>
      </c>
      <c r="K246" s="55">
        <v>0</v>
      </c>
      <c r="L246" s="71">
        <v>0</v>
      </c>
      <c r="M246" s="54">
        <v>0</v>
      </c>
      <c r="N246" s="36">
        <v>1000</v>
      </c>
      <c r="O246" s="55">
        <v>0</v>
      </c>
      <c r="P246" s="71">
        <v>0</v>
      </c>
      <c r="Q246" s="54">
        <v>0</v>
      </c>
      <c r="R246" s="36">
        <v>0</v>
      </c>
      <c r="S246" s="55">
        <v>0</v>
      </c>
    </row>
    <row r="247" spans="1:19" ht="95.25" customHeight="1" thickBot="1">
      <c r="A247" s="11"/>
      <c r="B247" s="116"/>
      <c r="G247" s="18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70.25" customHeight="1">
      <c r="A248" s="270">
        <v>35</v>
      </c>
      <c r="B248" s="274" t="s">
        <v>272</v>
      </c>
      <c r="C248" s="278" t="s">
        <v>312</v>
      </c>
      <c r="D248" s="282" t="s">
        <v>82</v>
      </c>
      <c r="E248" s="278" t="s">
        <v>278</v>
      </c>
      <c r="F248" s="286" t="s">
        <v>273</v>
      </c>
      <c r="G248" s="278" t="s">
        <v>82</v>
      </c>
      <c r="H248" s="268">
        <f>J248+L248+N248+P248+R248</f>
        <v>6810</v>
      </c>
      <c r="I248" s="266">
        <f aca="true" t="shared" si="27" ref="I248:S248">I250+I251+I252</f>
        <v>2469.59</v>
      </c>
      <c r="J248" s="268">
        <f t="shared" si="27"/>
        <v>0</v>
      </c>
      <c r="K248" s="266">
        <f t="shared" si="27"/>
        <v>0</v>
      </c>
      <c r="L248" s="268">
        <f t="shared" si="27"/>
        <v>0</v>
      </c>
      <c r="M248" s="266">
        <f t="shared" si="27"/>
        <v>0</v>
      </c>
      <c r="N248" s="268">
        <f t="shared" si="27"/>
        <v>6810</v>
      </c>
      <c r="O248" s="266">
        <f t="shared" si="27"/>
        <v>2469.59</v>
      </c>
      <c r="P248" s="268">
        <f t="shared" si="27"/>
        <v>0</v>
      </c>
      <c r="Q248" s="266">
        <f t="shared" si="27"/>
        <v>0</v>
      </c>
      <c r="R248" s="268">
        <f t="shared" si="27"/>
        <v>0</v>
      </c>
      <c r="S248" s="266">
        <f t="shared" si="27"/>
        <v>0</v>
      </c>
    </row>
    <row r="249" spans="1:19" ht="44.25" customHeight="1" thickBot="1">
      <c r="A249" s="271"/>
      <c r="B249" s="275"/>
      <c r="C249" s="279"/>
      <c r="D249" s="283"/>
      <c r="E249" s="279"/>
      <c r="F249" s="287"/>
      <c r="G249" s="290"/>
      <c r="H249" s="269"/>
      <c r="I249" s="267"/>
      <c r="J249" s="269"/>
      <c r="K249" s="267"/>
      <c r="L249" s="269"/>
      <c r="M249" s="267"/>
      <c r="N249" s="269"/>
      <c r="O249" s="267"/>
      <c r="P249" s="269"/>
      <c r="Q249" s="267"/>
      <c r="R249" s="269"/>
      <c r="S249" s="267"/>
    </row>
    <row r="250" spans="1:19" ht="61.5">
      <c r="A250" s="272"/>
      <c r="B250" s="276"/>
      <c r="C250" s="280"/>
      <c r="D250" s="284"/>
      <c r="E250" s="280"/>
      <c r="F250" s="288"/>
      <c r="G250" s="44">
        <v>2013</v>
      </c>
      <c r="H250" s="47">
        <v>3335</v>
      </c>
      <c r="I250" s="51">
        <f>K250+M250+O250+Q250</f>
        <v>2469.59</v>
      </c>
      <c r="J250" s="45">
        <v>0</v>
      </c>
      <c r="K250" s="46">
        <v>0</v>
      </c>
      <c r="L250" s="47">
        <v>0</v>
      </c>
      <c r="M250" s="51">
        <v>0</v>
      </c>
      <c r="N250" s="45">
        <v>3335</v>
      </c>
      <c r="O250" s="46">
        <v>2469.59</v>
      </c>
      <c r="P250" s="47">
        <v>0</v>
      </c>
      <c r="Q250" s="51">
        <v>0</v>
      </c>
      <c r="R250" s="45">
        <v>0</v>
      </c>
      <c r="S250" s="46">
        <v>0</v>
      </c>
    </row>
    <row r="251" spans="1:19" ht="61.5">
      <c r="A251" s="272"/>
      <c r="B251" s="276"/>
      <c r="C251" s="280"/>
      <c r="D251" s="284"/>
      <c r="E251" s="280"/>
      <c r="F251" s="288"/>
      <c r="G251" s="48">
        <v>2014</v>
      </c>
      <c r="H251" s="31">
        <v>1730</v>
      </c>
      <c r="I251" s="52"/>
      <c r="J251" s="29">
        <v>0</v>
      </c>
      <c r="K251" s="30"/>
      <c r="L251" s="31">
        <v>0</v>
      </c>
      <c r="M251" s="52"/>
      <c r="N251" s="29">
        <v>1730</v>
      </c>
      <c r="O251" s="30"/>
      <c r="P251" s="31"/>
      <c r="Q251" s="52">
        <v>0</v>
      </c>
      <c r="R251" s="29"/>
      <c r="S251" s="30">
        <v>0</v>
      </c>
    </row>
    <row r="252" spans="1:19" ht="62.25" thickBot="1">
      <c r="A252" s="273"/>
      <c r="B252" s="277"/>
      <c r="C252" s="281"/>
      <c r="D252" s="285"/>
      <c r="E252" s="281"/>
      <c r="F252" s="289"/>
      <c r="G252" s="53">
        <v>2015</v>
      </c>
      <c r="H252" s="71">
        <v>1745</v>
      </c>
      <c r="I252" s="54">
        <f>K252+M252+O252+Q252</f>
        <v>0</v>
      </c>
      <c r="J252" s="36">
        <v>0</v>
      </c>
      <c r="K252" s="55">
        <v>0</v>
      </c>
      <c r="L252" s="71">
        <v>0</v>
      </c>
      <c r="M252" s="54">
        <v>0</v>
      </c>
      <c r="N252" s="36">
        <v>1745</v>
      </c>
      <c r="O252" s="55">
        <v>0</v>
      </c>
      <c r="P252" s="71">
        <v>0</v>
      </c>
      <c r="Q252" s="54">
        <v>0</v>
      </c>
      <c r="R252" s="36">
        <v>0</v>
      </c>
      <c r="S252" s="55">
        <v>0</v>
      </c>
    </row>
    <row r="253" spans="1:19" ht="53.25" customHeight="1" thickBot="1">
      <c r="A253" s="13"/>
      <c r="D253" s="120"/>
      <c r="G253" s="67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</row>
    <row r="254" spans="1:19" ht="77.25" hidden="1" thickBot="1">
      <c r="A254" s="13"/>
      <c r="D254" s="120"/>
      <c r="G254" s="67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</row>
    <row r="255" spans="1:19" ht="6.75" customHeight="1" hidden="1" thickBot="1">
      <c r="A255" s="13"/>
      <c r="D255" s="120"/>
      <c r="G255" s="67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</row>
    <row r="256" spans="1:19" ht="77.25" hidden="1" thickBot="1">
      <c r="A256" s="13"/>
      <c r="D256" s="120"/>
      <c r="G256" s="67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</row>
    <row r="257" spans="1:19" ht="77.25" hidden="1" thickBot="1">
      <c r="A257" s="13"/>
      <c r="D257" s="120"/>
      <c r="G257" s="67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</row>
    <row r="258" spans="1:19" ht="133.5" customHeight="1">
      <c r="A258" s="270">
        <v>36</v>
      </c>
      <c r="B258" s="274" t="s">
        <v>274</v>
      </c>
      <c r="C258" s="278" t="s">
        <v>313</v>
      </c>
      <c r="D258" s="282" t="s">
        <v>82</v>
      </c>
      <c r="E258" s="278" t="s">
        <v>275</v>
      </c>
      <c r="F258" s="291" t="s">
        <v>276</v>
      </c>
      <c r="G258" s="278" t="s">
        <v>82</v>
      </c>
      <c r="H258" s="268">
        <f>J258+L258+N258+P258+R258</f>
        <v>455931.64999999997</v>
      </c>
      <c r="I258" s="266">
        <f aca="true" t="shared" si="28" ref="I258:S258">I260+I261+I262</f>
        <v>324258.97</v>
      </c>
      <c r="J258" s="268">
        <f t="shared" si="28"/>
        <v>0</v>
      </c>
      <c r="K258" s="266">
        <f t="shared" si="28"/>
        <v>0</v>
      </c>
      <c r="L258" s="268">
        <f t="shared" si="28"/>
        <v>36096.54</v>
      </c>
      <c r="M258" s="266">
        <f t="shared" si="28"/>
        <v>34148.81</v>
      </c>
      <c r="N258" s="268">
        <f t="shared" si="28"/>
        <v>419835.11</v>
      </c>
      <c r="O258" s="266">
        <f t="shared" si="28"/>
        <v>290110.16</v>
      </c>
      <c r="P258" s="268">
        <f t="shared" si="28"/>
        <v>0</v>
      </c>
      <c r="Q258" s="266">
        <f t="shared" si="28"/>
        <v>0</v>
      </c>
      <c r="R258" s="268">
        <f t="shared" si="28"/>
        <v>0</v>
      </c>
      <c r="S258" s="266">
        <f t="shared" si="28"/>
        <v>0</v>
      </c>
    </row>
    <row r="259" spans="1:19" ht="114.75" customHeight="1" thickBot="1">
      <c r="A259" s="271"/>
      <c r="B259" s="275"/>
      <c r="C259" s="279"/>
      <c r="D259" s="283"/>
      <c r="E259" s="279"/>
      <c r="F259" s="292"/>
      <c r="G259" s="290"/>
      <c r="H259" s="269"/>
      <c r="I259" s="267"/>
      <c r="J259" s="269"/>
      <c r="K259" s="267"/>
      <c r="L259" s="269"/>
      <c r="M259" s="267"/>
      <c r="N259" s="269"/>
      <c r="O259" s="267"/>
      <c r="P259" s="269"/>
      <c r="Q259" s="267"/>
      <c r="R259" s="269"/>
      <c r="S259" s="267"/>
    </row>
    <row r="260" spans="1:19" ht="80.25" customHeight="1">
      <c r="A260" s="271"/>
      <c r="B260" s="275"/>
      <c r="C260" s="279"/>
      <c r="D260" s="283"/>
      <c r="E260" s="279"/>
      <c r="F260" s="292"/>
      <c r="G260" s="44">
        <v>2013</v>
      </c>
      <c r="H260" s="47">
        <f>SUM(L260+N260)</f>
        <v>346712.73</v>
      </c>
      <c r="I260" s="51">
        <f>K260+M260+O260+Q260</f>
        <v>324258.97</v>
      </c>
      <c r="J260" s="45">
        <v>0</v>
      </c>
      <c r="K260" s="46">
        <v>0</v>
      </c>
      <c r="L260" s="47">
        <v>34328.42</v>
      </c>
      <c r="M260" s="51">
        <v>34148.81</v>
      </c>
      <c r="N260" s="45">
        <v>312384.31</v>
      </c>
      <c r="O260" s="46">
        <v>290110.16</v>
      </c>
      <c r="P260" s="47">
        <v>0</v>
      </c>
      <c r="Q260" s="51">
        <v>0</v>
      </c>
      <c r="R260" s="45">
        <v>0</v>
      </c>
      <c r="S260" s="46">
        <v>0</v>
      </c>
    </row>
    <row r="261" spans="1:19" ht="99" customHeight="1">
      <c r="A261" s="271"/>
      <c r="B261" s="275"/>
      <c r="C261" s="279"/>
      <c r="D261" s="283"/>
      <c r="E261" s="279"/>
      <c r="F261" s="292"/>
      <c r="G261" s="48">
        <v>2014</v>
      </c>
      <c r="H261" s="31">
        <v>107908.52</v>
      </c>
      <c r="I261" s="52"/>
      <c r="J261" s="29">
        <v>0</v>
      </c>
      <c r="K261" s="30"/>
      <c r="L261" s="31">
        <v>874.94</v>
      </c>
      <c r="M261" s="52"/>
      <c r="N261" s="29">
        <v>107033.58</v>
      </c>
      <c r="O261" s="30"/>
      <c r="P261" s="31"/>
      <c r="Q261" s="52"/>
      <c r="R261" s="29"/>
      <c r="S261" s="30"/>
    </row>
    <row r="262" spans="1:19" ht="62.25" thickBot="1">
      <c r="A262" s="294"/>
      <c r="B262" s="295"/>
      <c r="C262" s="290"/>
      <c r="D262" s="296"/>
      <c r="E262" s="290"/>
      <c r="F262" s="293"/>
      <c r="G262" s="53">
        <v>2015</v>
      </c>
      <c r="H262" s="71">
        <v>1310.4</v>
      </c>
      <c r="I262" s="54">
        <f>K262+M262+O262+Q262</f>
        <v>0</v>
      </c>
      <c r="J262" s="36">
        <v>0</v>
      </c>
      <c r="K262" s="55">
        <v>0</v>
      </c>
      <c r="L262" s="71">
        <v>893.18</v>
      </c>
      <c r="M262" s="54">
        <v>0</v>
      </c>
      <c r="N262" s="36">
        <v>417.22</v>
      </c>
      <c r="O262" s="55">
        <v>0</v>
      </c>
      <c r="P262" s="71">
        <v>0</v>
      </c>
      <c r="Q262" s="54">
        <v>0</v>
      </c>
      <c r="R262" s="36">
        <v>0</v>
      </c>
      <c r="S262" s="55">
        <v>0</v>
      </c>
    </row>
    <row r="263" spans="1:19" ht="76.5">
      <c r="A263" s="11"/>
      <c r="B263" s="116" t="s">
        <v>118</v>
      </c>
      <c r="G263" s="18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76.5">
      <c r="A264" s="11"/>
      <c r="G264" s="17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</sheetData>
  <sheetProtection/>
  <mergeCells count="519">
    <mergeCell ref="R197:R198"/>
    <mergeCell ref="S197:S198"/>
    <mergeCell ref="J197:J198"/>
    <mergeCell ref="K197:K198"/>
    <mergeCell ref="L197:L198"/>
    <mergeCell ref="M197:M198"/>
    <mergeCell ref="N197:N198"/>
    <mergeCell ref="O197:O198"/>
    <mergeCell ref="F197:F201"/>
    <mergeCell ref="G197:G198"/>
    <mergeCell ref="H197:H198"/>
    <mergeCell ref="I197:I198"/>
    <mergeCell ref="P197:P198"/>
    <mergeCell ref="Q197:Q198"/>
    <mergeCell ref="O248:O249"/>
    <mergeCell ref="P248:P249"/>
    <mergeCell ref="Q248:Q249"/>
    <mergeCell ref="R248:R249"/>
    <mergeCell ref="S248:S249"/>
    <mergeCell ref="A197:A201"/>
    <mergeCell ref="B197:B201"/>
    <mergeCell ref="C197:C201"/>
    <mergeCell ref="D197:D201"/>
    <mergeCell ref="E197:E201"/>
    <mergeCell ref="I248:I249"/>
    <mergeCell ref="J248:J249"/>
    <mergeCell ref="K248:K249"/>
    <mergeCell ref="L248:L249"/>
    <mergeCell ref="M248:M249"/>
    <mergeCell ref="N248:N249"/>
    <mergeCell ref="Q258:Q259"/>
    <mergeCell ref="R258:R259"/>
    <mergeCell ref="A248:A252"/>
    <mergeCell ref="B248:B252"/>
    <mergeCell ref="C248:C252"/>
    <mergeCell ref="D248:D252"/>
    <mergeCell ref="E248:E252"/>
    <mergeCell ref="F248:F252"/>
    <mergeCell ref="G248:G249"/>
    <mergeCell ref="H248:H249"/>
    <mergeCell ref="H258:H259"/>
    <mergeCell ref="I258:I259"/>
    <mergeCell ref="J258:J259"/>
    <mergeCell ref="K258:K259"/>
    <mergeCell ref="L258:L259"/>
    <mergeCell ref="S258:S259"/>
    <mergeCell ref="M258:M259"/>
    <mergeCell ref="N258:N259"/>
    <mergeCell ref="O258:O259"/>
    <mergeCell ref="P258:P259"/>
    <mergeCell ref="A258:A262"/>
    <mergeCell ref="B258:B262"/>
    <mergeCell ref="D258:D262"/>
    <mergeCell ref="E258:E262"/>
    <mergeCell ref="F258:F262"/>
    <mergeCell ref="G258:G259"/>
    <mergeCell ref="C258:C262"/>
    <mergeCell ref="S215:S216"/>
    <mergeCell ref="M215:M216"/>
    <mergeCell ref="N215:N216"/>
    <mergeCell ref="O215:O216"/>
    <mergeCell ref="P215:P216"/>
    <mergeCell ref="Q215:Q216"/>
    <mergeCell ref="R215:R216"/>
    <mergeCell ref="G215:G216"/>
    <mergeCell ref="H215:H216"/>
    <mergeCell ref="I215:I216"/>
    <mergeCell ref="J215:J216"/>
    <mergeCell ref="K215:K216"/>
    <mergeCell ref="L215:L216"/>
    <mergeCell ref="A215:A219"/>
    <mergeCell ref="B215:B219"/>
    <mergeCell ref="C215:C219"/>
    <mergeCell ref="D215:D219"/>
    <mergeCell ref="E215:E219"/>
    <mergeCell ref="F215:F219"/>
    <mergeCell ref="S209:S210"/>
    <mergeCell ref="M209:M210"/>
    <mergeCell ref="N209:N210"/>
    <mergeCell ref="O209:O210"/>
    <mergeCell ref="P209:P210"/>
    <mergeCell ref="Q209:Q210"/>
    <mergeCell ref="R209:R210"/>
    <mergeCell ref="G209:G210"/>
    <mergeCell ref="H209:H210"/>
    <mergeCell ref="I209:I210"/>
    <mergeCell ref="J209:J210"/>
    <mergeCell ref="K209:K210"/>
    <mergeCell ref="L209:L210"/>
    <mergeCell ref="A209:A213"/>
    <mergeCell ref="B209:B213"/>
    <mergeCell ref="C209:C213"/>
    <mergeCell ref="D209:D213"/>
    <mergeCell ref="E209:E213"/>
    <mergeCell ref="F209:F213"/>
    <mergeCell ref="F154:F158"/>
    <mergeCell ref="A181:A185"/>
    <mergeCell ref="B181:B185"/>
    <mergeCell ref="C181:C185"/>
    <mergeCell ref="D181:D185"/>
    <mergeCell ref="E181:E185"/>
    <mergeCell ref="F181:F185"/>
    <mergeCell ref="B148:B152"/>
    <mergeCell ref="C148:C152"/>
    <mergeCell ref="D148:D152"/>
    <mergeCell ref="E148:E152"/>
    <mergeCell ref="F148:F152"/>
    <mergeCell ref="A154:A158"/>
    <mergeCell ref="B154:B158"/>
    <mergeCell ref="C154:C158"/>
    <mergeCell ref="D154:D158"/>
    <mergeCell ref="E154:E158"/>
    <mergeCell ref="L102:L103"/>
    <mergeCell ref="Q102:Q103"/>
    <mergeCell ref="M102:M103"/>
    <mergeCell ref="N102:N103"/>
    <mergeCell ref="O102:O103"/>
    <mergeCell ref="P102:P103"/>
    <mergeCell ref="F102:F106"/>
    <mergeCell ref="G102:G103"/>
    <mergeCell ref="H102:H103"/>
    <mergeCell ref="I102:I103"/>
    <mergeCell ref="J102:J103"/>
    <mergeCell ref="K102:K103"/>
    <mergeCell ref="Q96:Q97"/>
    <mergeCell ref="M96:M97"/>
    <mergeCell ref="N96:N97"/>
    <mergeCell ref="O96:O97"/>
    <mergeCell ref="P96:P97"/>
    <mergeCell ref="A102:A106"/>
    <mergeCell ref="B102:B106"/>
    <mergeCell ref="C102:C106"/>
    <mergeCell ref="D102:D106"/>
    <mergeCell ref="E102:E106"/>
    <mergeCell ref="G96:G97"/>
    <mergeCell ref="H96:H97"/>
    <mergeCell ref="I96:I97"/>
    <mergeCell ref="J96:J97"/>
    <mergeCell ref="K96:K97"/>
    <mergeCell ref="L96:L97"/>
    <mergeCell ref="A96:A100"/>
    <mergeCell ref="B96:B100"/>
    <mergeCell ref="C96:C100"/>
    <mergeCell ref="D96:D100"/>
    <mergeCell ref="E96:E100"/>
    <mergeCell ref="F96:F100"/>
    <mergeCell ref="E59:E64"/>
    <mergeCell ref="F59:F64"/>
    <mergeCell ref="A54:A57"/>
    <mergeCell ref="B54:B57"/>
    <mergeCell ref="C54:C57"/>
    <mergeCell ref="D54:D57"/>
    <mergeCell ref="E54:E57"/>
    <mergeCell ref="F54:F57"/>
    <mergeCell ref="A59:A63"/>
    <mergeCell ref="F49:F52"/>
    <mergeCell ref="A49:A52"/>
    <mergeCell ref="B49:B52"/>
    <mergeCell ref="C49:C52"/>
    <mergeCell ref="D49:D52"/>
    <mergeCell ref="E49:E52"/>
    <mergeCell ref="F44:F47"/>
    <mergeCell ref="A44:A47"/>
    <mergeCell ref="B44:B47"/>
    <mergeCell ref="C44:C47"/>
    <mergeCell ref="D44:D47"/>
    <mergeCell ref="E44:E47"/>
    <mergeCell ref="A30:A42"/>
    <mergeCell ref="A21:A28"/>
    <mergeCell ref="B21:B28"/>
    <mergeCell ref="C21:C28"/>
    <mergeCell ref="D21:D28"/>
    <mergeCell ref="E21:E28"/>
    <mergeCell ref="C30:C42"/>
    <mergeCell ref="D30:D42"/>
    <mergeCell ref="A16:A19"/>
    <mergeCell ref="D16:D19"/>
    <mergeCell ref="B16:B19"/>
    <mergeCell ref="C16:C19"/>
    <mergeCell ref="A1:Q1"/>
    <mergeCell ref="A3:A7"/>
    <mergeCell ref="F3:F7"/>
    <mergeCell ref="D3:D7"/>
    <mergeCell ref="D9:D14"/>
    <mergeCell ref="N5:O6"/>
    <mergeCell ref="C9:C14"/>
    <mergeCell ref="B9:B14"/>
    <mergeCell ref="E3:E7"/>
    <mergeCell ref="F21:F28"/>
    <mergeCell ref="E9:E14"/>
    <mergeCell ref="J5:K6"/>
    <mergeCell ref="H5:I6"/>
    <mergeCell ref="G5:G7"/>
    <mergeCell ref="H21:H22"/>
    <mergeCell ref="I21:I22"/>
    <mergeCell ref="H30:H31"/>
    <mergeCell ref="I30:I31"/>
    <mergeCell ref="J30:J31"/>
    <mergeCell ref="B30:B42"/>
    <mergeCell ref="C3:C7"/>
    <mergeCell ref="B3:B7"/>
    <mergeCell ref="F16:F19"/>
    <mergeCell ref="E16:E19"/>
    <mergeCell ref="E30:E42"/>
    <mergeCell ref="F30:F42"/>
    <mergeCell ref="M30:M31"/>
    <mergeCell ref="N30:N31"/>
    <mergeCell ref="O30:O31"/>
    <mergeCell ref="P30:P31"/>
    <mergeCell ref="A9:A14"/>
    <mergeCell ref="F9:F14"/>
    <mergeCell ref="K30:K31"/>
    <mergeCell ref="L30:L31"/>
    <mergeCell ref="G30:G31"/>
    <mergeCell ref="G21:G22"/>
    <mergeCell ref="A66:A69"/>
    <mergeCell ref="B59:B64"/>
    <mergeCell ref="C59:C64"/>
    <mergeCell ref="D59:D64"/>
    <mergeCell ref="F71:F74"/>
    <mergeCell ref="B66:B69"/>
    <mergeCell ref="C66:C69"/>
    <mergeCell ref="D66:D69"/>
    <mergeCell ref="E66:E69"/>
    <mergeCell ref="F66:F69"/>
    <mergeCell ref="A71:A74"/>
    <mergeCell ref="B71:B74"/>
    <mergeCell ref="C71:C74"/>
    <mergeCell ref="D71:D74"/>
    <mergeCell ref="E71:E74"/>
    <mergeCell ref="B76:B80"/>
    <mergeCell ref="A76:A80"/>
    <mergeCell ref="C76:C80"/>
    <mergeCell ref="G76:G77"/>
    <mergeCell ref="H76:H77"/>
    <mergeCell ref="Q76:Q77"/>
    <mergeCell ref="F76:F80"/>
    <mergeCell ref="E76:E80"/>
    <mergeCell ref="D76:D80"/>
    <mergeCell ref="M76:M77"/>
    <mergeCell ref="N76:N77"/>
    <mergeCell ref="I76:I77"/>
    <mergeCell ref="J76:J77"/>
    <mergeCell ref="A88:A94"/>
    <mergeCell ref="B88:B94"/>
    <mergeCell ref="C88:C94"/>
    <mergeCell ref="D88:D94"/>
    <mergeCell ref="D82:D86"/>
    <mergeCell ref="F82:F86"/>
    <mergeCell ref="F88:F94"/>
    <mergeCell ref="A82:A86"/>
    <mergeCell ref="B82:B86"/>
    <mergeCell ref="C82:C86"/>
    <mergeCell ref="O82:O83"/>
    <mergeCell ref="P82:P83"/>
    <mergeCell ref="K82:K83"/>
    <mergeCell ref="L82:L83"/>
    <mergeCell ref="M82:M83"/>
    <mergeCell ref="N82:N83"/>
    <mergeCell ref="I82:I83"/>
    <mergeCell ref="J82:J83"/>
    <mergeCell ref="E88:E94"/>
    <mergeCell ref="E82:E86"/>
    <mergeCell ref="G82:G83"/>
    <mergeCell ref="H82:H83"/>
    <mergeCell ref="G88:G89"/>
    <mergeCell ref="H88:H89"/>
    <mergeCell ref="I88:I89"/>
    <mergeCell ref="K88:K89"/>
    <mergeCell ref="L88:L89"/>
    <mergeCell ref="O88:O89"/>
    <mergeCell ref="P88:P89"/>
    <mergeCell ref="R30:R31"/>
    <mergeCell ref="L76:L77"/>
    <mergeCell ref="O76:O77"/>
    <mergeCell ref="P76:P77"/>
    <mergeCell ref="Q30:Q31"/>
    <mergeCell ref="K76:K77"/>
    <mergeCell ref="S30:S31"/>
    <mergeCell ref="Q88:Q89"/>
    <mergeCell ref="M88:M89"/>
    <mergeCell ref="N88:N89"/>
    <mergeCell ref="Q82:Q83"/>
    <mergeCell ref="R5:S6"/>
    <mergeCell ref="R76:R77"/>
    <mergeCell ref="S76:S77"/>
    <mergeCell ref="L5:M6"/>
    <mergeCell ref="P5:Q6"/>
    <mergeCell ref="R96:R97"/>
    <mergeCell ref="S96:S97"/>
    <mergeCell ref="R102:R103"/>
    <mergeCell ref="S102:S103"/>
    <mergeCell ref="R82:R83"/>
    <mergeCell ref="S82:S83"/>
    <mergeCell ref="R88:R89"/>
    <mergeCell ref="S88:S89"/>
    <mergeCell ref="G95:S95"/>
    <mergeCell ref="J88:J89"/>
    <mergeCell ref="I108:I109"/>
    <mergeCell ref="J108:J109"/>
    <mergeCell ref="K108:K109"/>
    <mergeCell ref="L108:L109"/>
    <mergeCell ref="A108:A112"/>
    <mergeCell ref="B108:B112"/>
    <mergeCell ref="C108:C112"/>
    <mergeCell ref="D108:D112"/>
    <mergeCell ref="E108:E112"/>
    <mergeCell ref="F108:F112"/>
    <mergeCell ref="A120:A124"/>
    <mergeCell ref="S108:S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A114:A118"/>
    <mergeCell ref="B114:B118"/>
    <mergeCell ref="C114:C118"/>
    <mergeCell ref="D114:D118"/>
    <mergeCell ref="E114:E118"/>
    <mergeCell ref="F114:F118"/>
    <mergeCell ref="B120:B124"/>
    <mergeCell ref="C120:C124"/>
    <mergeCell ref="D120:D124"/>
    <mergeCell ref="E120:E124"/>
    <mergeCell ref="F120:F124"/>
    <mergeCell ref="J120:J121"/>
    <mergeCell ref="G120:G121"/>
    <mergeCell ref="H120:H121"/>
    <mergeCell ref="I120:I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A126:A130"/>
    <mergeCell ref="B126:B130"/>
    <mergeCell ref="C126:C130"/>
    <mergeCell ref="D126:D130"/>
    <mergeCell ref="E126:E130"/>
    <mergeCell ref="F126:F130"/>
    <mergeCell ref="P126:P127"/>
    <mergeCell ref="G126:G127"/>
    <mergeCell ref="H126:H127"/>
    <mergeCell ref="I126:I127"/>
    <mergeCell ref="J126:J127"/>
    <mergeCell ref="K126:K127"/>
    <mergeCell ref="L126:L127"/>
    <mergeCell ref="A132:A135"/>
    <mergeCell ref="B132:B135"/>
    <mergeCell ref="C132:C135"/>
    <mergeCell ref="D132:D135"/>
    <mergeCell ref="E132:E135"/>
    <mergeCell ref="F132:F135"/>
    <mergeCell ref="A137:A141"/>
    <mergeCell ref="B137:B141"/>
    <mergeCell ref="C137:C141"/>
    <mergeCell ref="D137:D141"/>
    <mergeCell ref="E137:E141"/>
    <mergeCell ref="F137:F141"/>
    <mergeCell ref="G221:G222"/>
    <mergeCell ref="H221:H222"/>
    <mergeCell ref="I221:I222"/>
    <mergeCell ref="A143:A146"/>
    <mergeCell ref="B143:B146"/>
    <mergeCell ref="C143:C146"/>
    <mergeCell ref="D143:D146"/>
    <mergeCell ref="E143:E146"/>
    <mergeCell ref="F143:F146"/>
    <mergeCell ref="A148:A152"/>
    <mergeCell ref="A221:A225"/>
    <mergeCell ref="B221:B225"/>
    <mergeCell ref="C221:C225"/>
    <mergeCell ref="D221:D225"/>
    <mergeCell ref="E221:E225"/>
    <mergeCell ref="F221:F225"/>
    <mergeCell ref="P221:P222"/>
    <mergeCell ref="Q221:Q222"/>
    <mergeCell ref="R221:R222"/>
    <mergeCell ref="S221:S222"/>
    <mergeCell ref="J221:J222"/>
    <mergeCell ref="K221:K222"/>
    <mergeCell ref="L221:L222"/>
    <mergeCell ref="M221:M222"/>
    <mergeCell ref="N221:N222"/>
    <mergeCell ref="O221:O222"/>
    <mergeCell ref="A203:A207"/>
    <mergeCell ref="B203:B207"/>
    <mergeCell ref="C203:C207"/>
    <mergeCell ref="D203:D207"/>
    <mergeCell ref="E203:E207"/>
    <mergeCell ref="F203:F207"/>
    <mergeCell ref="R203:R204"/>
    <mergeCell ref="G203:G204"/>
    <mergeCell ref="H203:H204"/>
    <mergeCell ref="I203:I204"/>
    <mergeCell ref="J203:J204"/>
    <mergeCell ref="K203:K204"/>
    <mergeCell ref="L203:L204"/>
    <mergeCell ref="P187:P188"/>
    <mergeCell ref="Q187:Q188"/>
    <mergeCell ref="R187:R188"/>
    <mergeCell ref="S203:S204"/>
    <mergeCell ref="G3:S4"/>
    <mergeCell ref="M203:M204"/>
    <mergeCell ref="N203:N204"/>
    <mergeCell ref="O203:O204"/>
    <mergeCell ref="P203:P204"/>
    <mergeCell ref="Q203:Q204"/>
    <mergeCell ref="J187:J188"/>
    <mergeCell ref="K187:K188"/>
    <mergeCell ref="L187:L188"/>
    <mergeCell ref="M187:M188"/>
    <mergeCell ref="N187:N188"/>
    <mergeCell ref="O187:O188"/>
    <mergeCell ref="D187:D190"/>
    <mergeCell ref="E187:E190"/>
    <mergeCell ref="F187:F190"/>
    <mergeCell ref="G187:G188"/>
    <mergeCell ref="H187:H188"/>
    <mergeCell ref="I187:I188"/>
    <mergeCell ref="S187:S188"/>
    <mergeCell ref="A175:A179"/>
    <mergeCell ref="B175:B179"/>
    <mergeCell ref="C175:C179"/>
    <mergeCell ref="D175:D179"/>
    <mergeCell ref="E175:E179"/>
    <mergeCell ref="F175:F179"/>
    <mergeCell ref="C187:C190"/>
    <mergeCell ref="A187:A190"/>
    <mergeCell ref="B187:B190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M126:M127"/>
    <mergeCell ref="N126:N127"/>
    <mergeCell ref="O126:O127"/>
    <mergeCell ref="J114:J115"/>
    <mergeCell ref="K114:K115"/>
    <mergeCell ref="L114:L115"/>
    <mergeCell ref="M114:M115"/>
    <mergeCell ref="N114:N115"/>
    <mergeCell ref="O114:O115"/>
    <mergeCell ref="Q114:Q115"/>
    <mergeCell ref="R114:R115"/>
    <mergeCell ref="S114:S115"/>
    <mergeCell ref="S148:S149"/>
    <mergeCell ref="P148:P149"/>
    <mergeCell ref="Q148:Q149"/>
    <mergeCell ref="R148:R149"/>
    <mergeCell ref="S126:S127"/>
    <mergeCell ref="Q126:Q127"/>
    <mergeCell ref="R126:R127"/>
    <mergeCell ref="Q21:Q22"/>
    <mergeCell ref="R21:R22"/>
    <mergeCell ref="S21:S22"/>
    <mergeCell ref="G159:S159"/>
    <mergeCell ref="J21:J22"/>
    <mergeCell ref="K21:K22"/>
    <mergeCell ref="L21:L22"/>
    <mergeCell ref="M21:M22"/>
    <mergeCell ref="N21:N22"/>
    <mergeCell ref="O21:O22"/>
    <mergeCell ref="A242:A246"/>
    <mergeCell ref="B242:B246"/>
    <mergeCell ref="C242:C246"/>
    <mergeCell ref="D242:D246"/>
    <mergeCell ref="P21:P22"/>
    <mergeCell ref="P114:P115"/>
    <mergeCell ref="G114:G115"/>
    <mergeCell ref="H114:H115"/>
    <mergeCell ref="I114:I115"/>
    <mergeCell ref="E242:E246"/>
    <mergeCell ref="Q242:Q243"/>
    <mergeCell ref="F242:F246"/>
    <mergeCell ref="G242:G243"/>
    <mergeCell ref="H242:H243"/>
    <mergeCell ref="I242:I243"/>
    <mergeCell ref="J242:J243"/>
    <mergeCell ref="K242:K243"/>
    <mergeCell ref="H232:H233"/>
    <mergeCell ref="L242:L243"/>
    <mergeCell ref="M242:M243"/>
    <mergeCell ref="N242:N243"/>
    <mergeCell ref="O242:O243"/>
    <mergeCell ref="P242:P243"/>
    <mergeCell ref="N232:N233"/>
    <mergeCell ref="P232:P233"/>
    <mergeCell ref="R242:R243"/>
    <mergeCell ref="S242:S243"/>
    <mergeCell ref="A232:A236"/>
    <mergeCell ref="B232:B236"/>
    <mergeCell ref="C232:C236"/>
    <mergeCell ref="D232:D236"/>
    <mergeCell ref="E232:E236"/>
    <mergeCell ref="F232:F236"/>
    <mergeCell ref="G232:G233"/>
    <mergeCell ref="O232:O233"/>
    <mergeCell ref="Q232:Q233"/>
    <mergeCell ref="R232:R233"/>
    <mergeCell ref="S232:S233"/>
    <mergeCell ref="I232:I233"/>
    <mergeCell ref="J232:J233"/>
    <mergeCell ref="K232:K233"/>
    <mergeCell ref="L232:L233"/>
    <mergeCell ref="M232:M233"/>
  </mergeCells>
  <printOptions/>
  <pageMargins left="0.11811023622047245" right="0.11811023622047245" top="0" bottom="0" header="0" footer="0"/>
  <pageSetup fitToHeight="0" fitToWidth="1" horizontalDpi="600" verticalDpi="600" orientation="landscape" paperSize="9" scale="11" r:id="rId1"/>
  <rowBreaks count="4" manualBreakCount="4">
    <brk id="52" max="18" man="1"/>
    <brk id="125" max="18" man="1"/>
    <brk id="180" max="18" man="1"/>
    <brk id="25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42"/>
  <sheetViews>
    <sheetView view="pageBreakPreview" zoomScale="20" zoomScaleSheetLayoutView="20" workbookViewId="0" topLeftCell="A1">
      <pane ySplit="7" topLeftCell="A110" activePane="bottomLeft" state="frozen"/>
      <selection pane="topLeft" activeCell="O133" sqref="O133"/>
      <selection pane="bottomLeft" activeCell="K123" sqref="K123"/>
    </sheetView>
  </sheetViews>
  <sheetFormatPr defaultColWidth="9.00390625" defaultRowHeight="12.75"/>
  <cols>
    <col min="1" max="1" width="9.125" style="143" customWidth="1"/>
    <col min="2" max="2" width="16.625" style="139" customWidth="1"/>
    <col min="3" max="3" width="214.00390625" style="234" customWidth="1"/>
    <col min="4" max="4" width="156.625" style="139" customWidth="1"/>
    <col min="5" max="5" width="39.25390625" style="139" customWidth="1"/>
    <col min="6" max="6" width="97.625" style="139" customWidth="1"/>
    <col min="7" max="7" width="209.375" style="139" customWidth="1"/>
    <col min="8" max="8" width="59.25390625" style="139" customWidth="1"/>
    <col min="9" max="9" width="48.75390625" style="139" customWidth="1"/>
    <col min="10" max="10" width="46.00390625" style="139" customWidth="1"/>
    <col min="11" max="11" width="38.125" style="139" customWidth="1"/>
    <col min="12" max="12" width="39.75390625" style="139" customWidth="1"/>
    <col min="13" max="13" width="52.875" style="139" customWidth="1"/>
    <col min="14" max="14" width="43.75390625" style="139" customWidth="1"/>
    <col min="15" max="15" width="52.375" style="139" customWidth="1"/>
    <col min="16" max="18" width="47.00390625" style="139" customWidth="1"/>
    <col min="19" max="19" width="41.875" style="139" customWidth="1"/>
    <col min="20" max="20" width="38.625" style="139" customWidth="1"/>
    <col min="21" max="22" width="9.125" style="143" customWidth="1"/>
    <col min="23" max="23" width="7.25390625" style="143" bestFit="1" customWidth="1"/>
    <col min="24" max="16384" width="9.125" style="143" customWidth="1"/>
  </cols>
  <sheetData>
    <row r="1" spans="2:20" s="139" customFormat="1" ht="126" customHeight="1">
      <c r="B1" s="477" t="s">
        <v>128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</row>
    <row r="2" spans="2:20" ht="11.25" customHeight="1" thickBot="1">
      <c r="B2" s="140"/>
      <c r="C2" s="141"/>
      <c r="D2" s="142">
        <v>48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20" ht="84" customHeight="1" thickBot="1">
      <c r="B3" s="421" t="s">
        <v>0</v>
      </c>
      <c r="C3" s="315" t="s">
        <v>1</v>
      </c>
      <c r="D3" s="387" t="s">
        <v>34</v>
      </c>
      <c r="E3" s="387" t="s">
        <v>10</v>
      </c>
      <c r="F3" s="387" t="s">
        <v>35</v>
      </c>
      <c r="G3" s="387" t="s">
        <v>9</v>
      </c>
      <c r="H3" s="481" t="s">
        <v>8</v>
      </c>
      <c r="I3" s="482"/>
      <c r="J3" s="482"/>
      <c r="K3" s="482"/>
      <c r="L3" s="482"/>
      <c r="M3" s="482"/>
      <c r="N3" s="482"/>
      <c r="O3" s="482"/>
      <c r="P3" s="482"/>
      <c r="Q3" s="445"/>
      <c r="R3" s="445"/>
      <c r="S3" s="482"/>
      <c r="T3" s="483"/>
    </row>
    <row r="4" spans="2:20" ht="112.5" customHeight="1">
      <c r="B4" s="426"/>
      <c r="C4" s="382"/>
      <c r="D4" s="388"/>
      <c r="E4" s="388"/>
      <c r="F4" s="479"/>
      <c r="G4" s="388"/>
      <c r="H4" s="387" t="s">
        <v>6</v>
      </c>
      <c r="I4" s="484" t="s">
        <v>7</v>
      </c>
      <c r="J4" s="485"/>
      <c r="K4" s="468" t="s">
        <v>39</v>
      </c>
      <c r="L4" s="469"/>
      <c r="M4" s="472" t="s">
        <v>2</v>
      </c>
      <c r="N4" s="469"/>
      <c r="O4" s="473" t="s">
        <v>3</v>
      </c>
      <c r="P4" s="474"/>
      <c r="Q4" s="472" t="s">
        <v>38</v>
      </c>
      <c r="R4" s="469"/>
      <c r="S4" s="473" t="s">
        <v>4</v>
      </c>
      <c r="T4" s="469"/>
    </row>
    <row r="5" spans="2:20" ht="31.5" customHeight="1" thickBot="1">
      <c r="B5" s="426"/>
      <c r="C5" s="382"/>
      <c r="D5" s="388"/>
      <c r="E5" s="388"/>
      <c r="F5" s="479"/>
      <c r="G5" s="388"/>
      <c r="H5" s="388"/>
      <c r="I5" s="486"/>
      <c r="J5" s="487"/>
      <c r="K5" s="470"/>
      <c r="L5" s="471"/>
      <c r="M5" s="470"/>
      <c r="N5" s="471"/>
      <c r="O5" s="475"/>
      <c r="P5" s="476"/>
      <c r="Q5" s="470"/>
      <c r="R5" s="471"/>
      <c r="S5" s="475"/>
      <c r="T5" s="471"/>
    </row>
    <row r="6" spans="2:20" ht="385.5" customHeight="1" thickBot="1">
      <c r="B6" s="426"/>
      <c r="C6" s="478"/>
      <c r="D6" s="436"/>
      <c r="E6" s="436"/>
      <c r="F6" s="480"/>
      <c r="G6" s="436"/>
      <c r="H6" s="436"/>
      <c r="I6" s="144" t="s">
        <v>36</v>
      </c>
      <c r="J6" s="145" t="s">
        <v>37</v>
      </c>
      <c r="K6" s="144" t="s">
        <v>36</v>
      </c>
      <c r="L6" s="145" t="s">
        <v>37</v>
      </c>
      <c r="M6" s="144" t="s">
        <v>36</v>
      </c>
      <c r="N6" s="145" t="s">
        <v>37</v>
      </c>
      <c r="O6" s="146" t="s">
        <v>36</v>
      </c>
      <c r="P6" s="147" t="s">
        <v>37</v>
      </c>
      <c r="Q6" s="146" t="s">
        <v>36</v>
      </c>
      <c r="R6" s="148" t="s">
        <v>37</v>
      </c>
      <c r="S6" s="149" t="s">
        <v>36</v>
      </c>
      <c r="T6" s="145" t="s">
        <v>37</v>
      </c>
    </row>
    <row r="7" spans="2:20" ht="83.25" customHeight="1" thickBot="1">
      <c r="B7" s="150">
        <v>1</v>
      </c>
      <c r="C7" s="151">
        <v>2</v>
      </c>
      <c r="D7" s="152">
        <v>3</v>
      </c>
      <c r="E7" s="152">
        <v>3.71428571428571</v>
      </c>
      <c r="F7" s="152">
        <v>5</v>
      </c>
      <c r="G7" s="152">
        <v>6.28571428571429</v>
      </c>
      <c r="H7" s="150">
        <v>7.57142857142858</v>
      </c>
      <c r="I7" s="153">
        <v>10.1428571428572</v>
      </c>
      <c r="J7" s="154">
        <v>12.7142857142857</v>
      </c>
      <c r="K7" s="153">
        <v>15.2857142857143</v>
      </c>
      <c r="L7" s="154">
        <v>17.8571428571429</v>
      </c>
      <c r="M7" s="153">
        <v>20.4285714285715</v>
      </c>
      <c r="N7" s="154">
        <v>23</v>
      </c>
      <c r="O7" s="153">
        <v>25.5714285714286</v>
      </c>
      <c r="P7" s="154">
        <v>28.1428571428572</v>
      </c>
      <c r="Q7" s="150"/>
      <c r="R7" s="154"/>
      <c r="S7" s="155">
        <v>30.7142857142858</v>
      </c>
      <c r="T7" s="154">
        <v>33.2857142857144</v>
      </c>
    </row>
    <row r="8" spans="2:20" ht="246.75" customHeight="1">
      <c r="B8" s="421">
        <v>1</v>
      </c>
      <c r="C8" s="315" t="s">
        <v>129</v>
      </c>
      <c r="D8" s="387" t="s">
        <v>130</v>
      </c>
      <c r="E8" s="387" t="s">
        <v>131</v>
      </c>
      <c r="F8" s="387" t="s">
        <v>132</v>
      </c>
      <c r="G8" s="421" t="s">
        <v>133</v>
      </c>
      <c r="H8" s="387" t="s">
        <v>131</v>
      </c>
      <c r="I8" s="454">
        <f>K8+M8+O8+Q8+S8</f>
        <v>12517</v>
      </c>
      <c r="J8" s="425">
        <f>J10+J11</f>
        <v>11632.4</v>
      </c>
      <c r="K8" s="454">
        <v>0</v>
      </c>
      <c r="L8" s="425">
        <f>L10+L11</f>
        <v>0</v>
      </c>
      <c r="M8" s="454">
        <v>0</v>
      </c>
      <c r="N8" s="425">
        <f>N10+N11</f>
        <v>0</v>
      </c>
      <c r="O8" s="454">
        <f>O10+O11</f>
        <v>12517</v>
      </c>
      <c r="P8" s="425">
        <f>P10+P11</f>
        <v>11632.4</v>
      </c>
      <c r="Q8" s="156">
        <f>Q10+Q11</f>
        <v>0</v>
      </c>
      <c r="R8" s="157">
        <f>R10+R11</f>
        <v>0</v>
      </c>
      <c r="S8" s="448">
        <v>0</v>
      </c>
      <c r="T8" s="425">
        <f>T10+T11</f>
        <v>0</v>
      </c>
    </row>
    <row r="9" spans="2:20" ht="99" customHeight="1" thickBot="1">
      <c r="B9" s="426"/>
      <c r="C9" s="382"/>
      <c r="D9" s="388"/>
      <c r="E9" s="388"/>
      <c r="F9" s="388"/>
      <c r="G9" s="426"/>
      <c r="H9" s="436"/>
      <c r="I9" s="455"/>
      <c r="J9" s="433"/>
      <c r="K9" s="455"/>
      <c r="L9" s="433"/>
      <c r="M9" s="455"/>
      <c r="N9" s="433"/>
      <c r="O9" s="455"/>
      <c r="P9" s="433"/>
      <c r="Q9" s="158"/>
      <c r="R9" s="159"/>
      <c r="S9" s="449"/>
      <c r="T9" s="433"/>
    </row>
    <row r="10" spans="2:20" ht="67.5" customHeight="1">
      <c r="B10" s="430"/>
      <c r="C10" s="428"/>
      <c r="D10" s="430"/>
      <c r="E10" s="388"/>
      <c r="F10" s="430"/>
      <c r="G10" s="430"/>
      <c r="H10" s="160">
        <v>2009</v>
      </c>
      <c r="I10" s="161">
        <f>K10+M10+O10+S10+Q10</f>
        <v>5000</v>
      </c>
      <c r="J10" s="162">
        <f>L10+N10+P10+T10</f>
        <v>4124.5</v>
      </c>
      <c r="K10" s="161">
        <v>0</v>
      </c>
      <c r="L10" s="162">
        <v>0</v>
      </c>
      <c r="M10" s="161">
        <v>0</v>
      </c>
      <c r="N10" s="162">
        <v>0</v>
      </c>
      <c r="O10" s="161">
        <v>5000</v>
      </c>
      <c r="P10" s="162">
        <v>4124.5</v>
      </c>
      <c r="Q10" s="163">
        <v>0</v>
      </c>
      <c r="R10" s="162">
        <v>0</v>
      </c>
      <c r="S10" s="164">
        <v>0</v>
      </c>
      <c r="T10" s="162">
        <v>0</v>
      </c>
    </row>
    <row r="11" spans="2:20" ht="67.5" customHeight="1" thickBot="1">
      <c r="B11" s="431"/>
      <c r="C11" s="429"/>
      <c r="D11" s="431"/>
      <c r="E11" s="436"/>
      <c r="F11" s="431"/>
      <c r="G11" s="431"/>
      <c r="H11" s="165">
        <v>2010</v>
      </c>
      <c r="I11" s="166">
        <f>K11+M11+O11+S11+Q11</f>
        <v>7517</v>
      </c>
      <c r="J11" s="167">
        <f>L11+N11+P11+R11+T11</f>
        <v>7507.9</v>
      </c>
      <c r="K11" s="166">
        <v>0</v>
      </c>
      <c r="L11" s="167">
        <v>0</v>
      </c>
      <c r="M11" s="166">
        <v>0</v>
      </c>
      <c r="N11" s="167">
        <v>0</v>
      </c>
      <c r="O11" s="166">
        <v>7517</v>
      </c>
      <c r="P11" s="167">
        <v>7507.9</v>
      </c>
      <c r="Q11" s="168">
        <v>0</v>
      </c>
      <c r="R11" s="169">
        <v>0</v>
      </c>
      <c r="S11" s="170">
        <v>0</v>
      </c>
      <c r="T11" s="167">
        <v>0</v>
      </c>
    </row>
    <row r="12" spans="2:20" ht="77.25" thickBot="1">
      <c r="B12" s="171"/>
      <c r="C12" s="172"/>
      <c r="D12" s="173"/>
      <c r="E12" s="174"/>
      <c r="F12" s="173"/>
      <c r="G12" s="175"/>
      <c r="H12" s="176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8"/>
    </row>
    <row r="13" spans="2:20" ht="408" customHeight="1" thickBot="1">
      <c r="B13" s="421">
        <v>2</v>
      </c>
      <c r="C13" s="315" t="s">
        <v>134</v>
      </c>
      <c r="D13" s="387" t="s">
        <v>135</v>
      </c>
      <c r="E13" s="387" t="s">
        <v>131</v>
      </c>
      <c r="F13" s="387" t="s">
        <v>11</v>
      </c>
      <c r="G13" s="421" t="s">
        <v>136</v>
      </c>
      <c r="H13" s="135" t="s">
        <v>131</v>
      </c>
      <c r="I13" s="179">
        <f>K13+M13+O13+S13+Q13</f>
        <v>3090</v>
      </c>
      <c r="J13" s="157">
        <f>L13+N13+P13+T13+R13</f>
        <v>2864.2000000000003</v>
      </c>
      <c r="K13" s="179">
        <v>0</v>
      </c>
      <c r="L13" s="157">
        <f>L14+L15</f>
        <v>0</v>
      </c>
      <c r="M13" s="179">
        <v>0</v>
      </c>
      <c r="N13" s="157">
        <f>N14+N15</f>
        <v>0</v>
      </c>
      <c r="O13" s="179">
        <f>O14+O15</f>
        <v>3090</v>
      </c>
      <c r="P13" s="157">
        <f>P14+P15</f>
        <v>2864.2000000000003</v>
      </c>
      <c r="Q13" s="156">
        <f>Q14+Q15</f>
        <v>0</v>
      </c>
      <c r="R13" s="157">
        <f>R14+R15</f>
        <v>0</v>
      </c>
      <c r="S13" s="180">
        <v>0</v>
      </c>
      <c r="T13" s="157">
        <f>T14+T15</f>
        <v>0</v>
      </c>
    </row>
    <row r="14" spans="2:20" ht="75" customHeight="1">
      <c r="B14" s="430"/>
      <c r="C14" s="466"/>
      <c r="D14" s="430"/>
      <c r="E14" s="388"/>
      <c r="F14" s="430"/>
      <c r="G14" s="430"/>
      <c r="H14" s="160">
        <v>2009</v>
      </c>
      <c r="I14" s="161">
        <f>K14+M14+O14+S14+Q14</f>
        <v>350</v>
      </c>
      <c r="J14" s="162">
        <f>N14+P14+T14+L14+R14</f>
        <v>344.8</v>
      </c>
      <c r="K14" s="161">
        <v>0</v>
      </c>
      <c r="L14" s="162">
        <v>0</v>
      </c>
      <c r="M14" s="161">
        <v>0</v>
      </c>
      <c r="N14" s="162">
        <v>0</v>
      </c>
      <c r="O14" s="161">
        <v>350</v>
      </c>
      <c r="P14" s="162">
        <v>344.8</v>
      </c>
      <c r="Q14" s="163">
        <v>0</v>
      </c>
      <c r="R14" s="162">
        <v>0</v>
      </c>
      <c r="S14" s="164">
        <v>0</v>
      </c>
      <c r="T14" s="162">
        <v>0</v>
      </c>
    </row>
    <row r="15" spans="2:20" ht="69.75" customHeight="1" thickBot="1">
      <c r="B15" s="431"/>
      <c r="C15" s="467"/>
      <c r="D15" s="431"/>
      <c r="E15" s="436"/>
      <c r="F15" s="431"/>
      <c r="G15" s="431"/>
      <c r="H15" s="165">
        <v>2010</v>
      </c>
      <c r="I15" s="166">
        <f>K15+M15+O15+S15+Q15</f>
        <v>2740</v>
      </c>
      <c r="J15" s="167">
        <f>L15+N15+P15+R15+T15</f>
        <v>2519.4</v>
      </c>
      <c r="K15" s="166">
        <v>0</v>
      </c>
      <c r="L15" s="167">
        <v>0</v>
      </c>
      <c r="M15" s="166">
        <v>0</v>
      </c>
      <c r="N15" s="167">
        <v>0</v>
      </c>
      <c r="O15" s="166">
        <v>2740</v>
      </c>
      <c r="P15" s="167">
        <v>2519.4</v>
      </c>
      <c r="Q15" s="168">
        <v>0</v>
      </c>
      <c r="R15" s="169">
        <v>0</v>
      </c>
      <c r="S15" s="170">
        <v>0</v>
      </c>
      <c r="T15" s="167">
        <v>0</v>
      </c>
    </row>
    <row r="16" spans="2:20" ht="77.25" thickBot="1">
      <c r="B16" s="171"/>
      <c r="C16" s="172"/>
      <c r="D16" s="173"/>
      <c r="E16" s="174"/>
      <c r="F16" s="173"/>
      <c r="G16" s="175"/>
      <c r="H16" s="176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</row>
    <row r="17" spans="2:20" ht="30.75" customHeight="1">
      <c r="B17" s="421">
        <v>3</v>
      </c>
      <c r="C17" s="315" t="s">
        <v>137</v>
      </c>
      <c r="D17" s="387" t="s">
        <v>138</v>
      </c>
      <c r="E17" s="387" t="s">
        <v>131</v>
      </c>
      <c r="F17" s="387" t="s">
        <v>139</v>
      </c>
      <c r="G17" s="464" t="s">
        <v>140</v>
      </c>
      <c r="H17" s="387" t="s">
        <v>131</v>
      </c>
      <c r="I17" s="454">
        <f>K17+M17+O17+S17+Q18</f>
        <v>863.4</v>
      </c>
      <c r="J17" s="425">
        <f>L17+N17+P17+R18+T17</f>
        <v>735.9</v>
      </c>
      <c r="K17" s="454">
        <v>0</v>
      </c>
      <c r="L17" s="425">
        <f>L19+L20</f>
        <v>0</v>
      </c>
      <c r="M17" s="454">
        <v>0</v>
      </c>
      <c r="N17" s="425">
        <f>N19+N20</f>
        <v>0</v>
      </c>
      <c r="O17" s="454">
        <f>O19+O20</f>
        <v>863.4</v>
      </c>
      <c r="P17" s="425">
        <f>P19+P20</f>
        <v>735.9</v>
      </c>
      <c r="Q17" s="156"/>
      <c r="R17" s="157"/>
      <c r="S17" s="448">
        <v>0</v>
      </c>
      <c r="T17" s="425">
        <f>T19+T20</f>
        <v>0</v>
      </c>
    </row>
    <row r="18" spans="2:20" ht="394.5" customHeight="1" thickBot="1">
      <c r="B18" s="426"/>
      <c r="C18" s="382"/>
      <c r="D18" s="388"/>
      <c r="E18" s="388"/>
      <c r="F18" s="388"/>
      <c r="G18" s="465"/>
      <c r="H18" s="436"/>
      <c r="I18" s="460"/>
      <c r="J18" s="459"/>
      <c r="K18" s="460"/>
      <c r="L18" s="459"/>
      <c r="M18" s="460"/>
      <c r="N18" s="459"/>
      <c r="O18" s="460"/>
      <c r="P18" s="459"/>
      <c r="Q18" s="181">
        <f>Q19+Q20</f>
        <v>0</v>
      </c>
      <c r="R18" s="182">
        <f>R19+R20</f>
        <v>0</v>
      </c>
      <c r="S18" s="461"/>
      <c r="T18" s="459"/>
    </row>
    <row r="19" spans="2:20" ht="75" customHeight="1">
      <c r="B19" s="426"/>
      <c r="C19" s="428"/>
      <c r="D19" s="426"/>
      <c r="E19" s="388"/>
      <c r="F19" s="426"/>
      <c r="G19" s="430"/>
      <c r="H19" s="160">
        <v>2009</v>
      </c>
      <c r="I19" s="161">
        <f>K19+M19+O19+S19+Q19</f>
        <v>463.4</v>
      </c>
      <c r="J19" s="162">
        <f>L19+N19+P19</f>
        <v>438.4</v>
      </c>
      <c r="K19" s="161">
        <v>0</v>
      </c>
      <c r="L19" s="162">
        <v>0</v>
      </c>
      <c r="M19" s="161">
        <v>0</v>
      </c>
      <c r="N19" s="162">
        <v>0</v>
      </c>
      <c r="O19" s="161">
        <v>463.4</v>
      </c>
      <c r="P19" s="162">
        <v>438.4</v>
      </c>
      <c r="Q19" s="163">
        <v>0</v>
      </c>
      <c r="R19" s="162">
        <v>0</v>
      </c>
      <c r="S19" s="164">
        <v>0</v>
      </c>
      <c r="T19" s="162">
        <v>0</v>
      </c>
    </row>
    <row r="20" spans="2:20" ht="75" customHeight="1" thickBot="1">
      <c r="B20" s="427"/>
      <c r="C20" s="429"/>
      <c r="D20" s="427"/>
      <c r="E20" s="436"/>
      <c r="F20" s="427"/>
      <c r="G20" s="431"/>
      <c r="H20" s="165">
        <v>2010</v>
      </c>
      <c r="I20" s="166">
        <f>K20+M20+O20+S20+Q20</f>
        <v>400</v>
      </c>
      <c r="J20" s="167">
        <f>L20+N20+P20+R20+T20</f>
        <v>297.5</v>
      </c>
      <c r="K20" s="166">
        <v>0</v>
      </c>
      <c r="L20" s="167">
        <v>0</v>
      </c>
      <c r="M20" s="166">
        <v>0</v>
      </c>
      <c r="N20" s="167">
        <v>0</v>
      </c>
      <c r="O20" s="166">
        <v>400</v>
      </c>
      <c r="P20" s="167">
        <v>297.5</v>
      </c>
      <c r="Q20" s="168">
        <v>0</v>
      </c>
      <c r="R20" s="169">
        <v>0</v>
      </c>
      <c r="S20" s="170">
        <v>0</v>
      </c>
      <c r="T20" s="167">
        <v>0</v>
      </c>
    </row>
    <row r="21" spans="2:20" ht="77.25" thickBot="1">
      <c r="B21" s="183"/>
      <c r="C21" s="184"/>
      <c r="D21" s="185"/>
      <c r="E21" s="185"/>
      <c r="F21" s="185"/>
      <c r="G21" s="175"/>
      <c r="H21" s="186"/>
      <c r="I21" s="187"/>
      <c r="J21" s="187"/>
      <c r="K21" s="187"/>
      <c r="L21" s="187"/>
      <c r="M21" s="187"/>
      <c r="N21" s="187"/>
      <c r="O21" s="187" t="s">
        <v>16</v>
      </c>
      <c r="P21" s="187"/>
      <c r="Q21" s="187"/>
      <c r="R21" s="187"/>
      <c r="S21" s="187"/>
      <c r="T21" s="188"/>
    </row>
    <row r="22" spans="2:20" ht="22.5" customHeight="1">
      <c r="B22" s="421">
        <v>4</v>
      </c>
      <c r="C22" s="315" t="s">
        <v>141</v>
      </c>
      <c r="D22" s="462" t="s">
        <v>142</v>
      </c>
      <c r="E22" s="387" t="s">
        <v>131</v>
      </c>
      <c r="F22" s="387" t="s">
        <v>143</v>
      </c>
      <c r="G22" s="421" t="s">
        <v>144</v>
      </c>
      <c r="H22" s="387" t="s">
        <v>131</v>
      </c>
      <c r="I22" s="454">
        <f>K22+M22+O22+S22+Q23</f>
        <v>5468</v>
      </c>
      <c r="J22" s="425">
        <f>L22+N22+P22+R23+T22</f>
        <v>5138.6</v>
      </c>
      <c r="K22" s="454">
        <v>0</v>
      </c>
      <c r="L22" s="425">
        <f>L24+L25</f>
        <v>0</v>
      </c>
      <c r="M22" s="454">
        <v>0</v>
      </c>
      <c r="N22" s="425">
        <f>N24+N25</f>
        <v>0</v>
      </c>
      <c r="O22" s="454">
        <f>O24+O25</f>
        <v>5468</v>
      </c>
      <c r="P22" s="425">
        <f>P24+P25</f>
        <v>5138.6</v>
      </c>
      <c r="Q22" s="156"/>
      <c r="R22" s="157"/>
      <c r="S22" s="448">
        <v>0</v>
      </c>
      <c r="T22" s="425">
        <f>T24+T25</f>
        <v>0</v>
      </c>
    </row>
    <row r="23" spans="2:20" ht="389.25" customHeight="1" thickBot="1">
      <c r="B23" s="426"/>
      <c r="C23" s="382"/>
      <c r="D23" s="463"/>
      <c r="E23" s="388"/>
      <c r="F23" s="388"/>
      <c r="G23" s="426"/>
      <c r="H23" s="436"/>
      <c r="I23" s="455"/>
      <c r="J23" s="433"/>
      <c r="K23" s="455"/>
      <c r="L23" s="433"/>
      <c r="M23" s="455"/>
      <c r="N23" s="433"/>
      <c r="O23" s="455"/>
      <c r="P23" s="433"/>
      <c r="Q23" s="158">
        <f>Q24+Q25</f>
        <v>0</v>
      </c>
      <c r="R23" s="159">
        <f>R24+R25</f>
        <v>0</v>
      </c>
      <c r="S23" s="449"/>
      <c r="T23" s="433"/>
    </row>
    <row r="24" spans="2:20" ht="75" customHeight="1">
      <c r="B24" s="426"/>
      <c r="C24" s="428"/>
      <c r="D24" s="426"/>
      <c r="E24" s="426"/>
      <c r="F24" s="426"/>
      <c r="G24" s="430"/>
      <c r="H24" s="160">
        <v>2009</v>
      </c>
      <c r="I24" s="161">
        <f>K24+M24+O24+S24+Q24</f>
        <v>1923</v>
      </c>
      <c r="J24" s="162">
        <f>L24+N24+P24+T24</f>
        <v>1775.7</v>
      </c>
      <c r="K24" s="161">
        <v>0</v>
      </c>
      <c r="L24" s="162">
        <v>0</v>
      </c>
      <c r="M24" s="161">
        <v>0</v>
      </c>
      <c r="N24" s="162">
        <v>0</v>
      </c>
      <c r="O24" s="161">
        <v>1923</v>
      </c>
      <c r="P24" s="162">
        <v>1775.7</v>
      </c>
      <c r="Q24" s="163">
        <v>0</v>
      </c>
      <c r="R24" s="162">
        <v>0</v>
      </c>
      <c r="S24" s="164">
        <v>0</v>
      </c>
      <c r="T24" s="162">
        <v>0</v>
      </c>
    </row>
    <row r="25" spans="2:20" ht="75" customHeight="1" thickBot="1">
      <c r="B25" s="427"/>
      <c r="C25" s="429"/>
      <c r="D25" s="427"/>
      <c r="E25" s="427"/>
      <c r="F25" s="427"/>
      <c r="G25" s="431"/>
      <c r="H25" s="165">
        <v>2010</v>
      </c>
      <c r="I25" s="166">
        <f>K25+M25+O25+S25+Q25</f>
        <v>3545</v>
      </c>
      <c r="J25" s="167">
        <f>L25+N25+P25+T25</f>
        <v>3362.9</v>
      </c>
      <c r="K25" s="166">
        <v>0</v>
      </c>
      <c r="L25" s="167">
        <v>0</v>
      </c>
      <c r="M25" s="166">
        <v>0</v>
      </c>
      <c r="N25" s="167">
        <v>0</v>
      </c>
      <c r="O25" s="166">
        <v>3545</v>
      </c>
      <c r="P25" s="167">
        <v>3362.9</v>
      </c>
      <c r="Q25" s="168">
        <v>0</v>
      </c>
      <c r="R25" s="169">
        <v>0</v>
      </c>
      <c r="S25" s="170">
        <v>0</v>
      </c>
      <c r="T25" s="167">
        <v>0</v>
      </c>
    </row>
    <row r="26" spans="2:20" ht="77.25" thickBot="1">
      <c r="B26" s="171"/>
      <c r="C26" s="172"/>
      <c r="D26" s="173"/>
      <c r="E26" s="173"/>
      <c r="F26" s="173"/>
      <c r="G26" s="175"/>
      <c r="H26" s="176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</row>
    <row r="27" spans="2:20" ht="353.25" customHeight="1" thickBot="1">
      <c r="B27" s="189">
        <v>5</v>
      </c>
      <c r="C27" s="315" t="s">
        <v>145</v>
      </c>
      <c r="D27" s="387" t="s">
        <v>146</v>
      </c>
      <c r="E27" s="387" t="s">
        <v>131</v>
      </c>
      <c r="F27" s="387" t="s">
        <v>12</v>
      </c>
      <c r="G27" s="421" t="s">
        <v>147</v>
      </c>
      <c r="H27" s="135" t="s">
        <v>131</v>
      </c>
      <c r="I27" s="179">
        <f>K27+M27+O27+S27+Q27</f>
        <v>9116.67</v>
      </c>
      <c r="J27" s="157">
        <f>J28+J29</f>
        <v>7315.1</v>
      </c>
      <c r="K27" s="179">
        <v>0</v>
      </c>
      <c r="L27" s="157">
        <f aca="true" t="shared" si="0" ref="L27:R27">L28+L29</f>
        <v>0</v>
      </c>
      <c r="M27" s="179">
        <f t="shared" si="0"/>
        <v>2916.87</v>
      </c>
      <c r="N27" s="157">
        <f t="shared" si="0"/>
        <v>2061</v>
      </c>
      <c r="O27" s="179">
        <f t="shared" si="0"/>
        <v>6199.8</v>
      </c>
      <c r="P27" s="157">
        <f t="shared" si="0"/>
        <v>5254.1</v>
      </c>
      <c r="Q27" s="156">
        <f t="shared" si="0"/>
        <v>0</v>
      </c>
      <c r="R27" s="157">
        <f t="shared" si="0"/>
        <v>0</v>
      </c>
      <c r="S27" s="180">
        <v>0</v>
      </c>
      <c r="T27" s="157">
        <f>T28+T29</f>
        <v>0</v>
      </c>
    </row>
    <row r="28" spans="2:20" ht="75" customHeight="1">
      <c r="B28" s="189"/>
      <c r="C28" s="428"/>
      <c r="D28" s="430"/>
      <c r="E28" s="430"/>
      <c r="F28" s="430"/>
      <c r="G28" s="426"/>
      <c r="H28" s="160">
        <v>2009</v>
      </c>
      <c r="I28" s="161">
        <f>K28+M28+O28+S28+Q28</f>
        <v>2861.3</v>
      </c>
      <c r="J28" s="162">
        <f>L28+N28+P28+T28+R28</f>
        <v>1895.6</v>
      </c>
      <c r="K28" s="161">
        <v>0</v>
      </c>
      <c r="L28" s="162">
        <v>0</v>
      </c>
      <c r="M28" s="161">
        <v>720.3</v>
      </c>
      <c r="N28" s="162">
        <f>405.1</f>
        <v>405.1</v>
      </c>
      <c r="O28" s="161">
        <v>2141</v>
      </c>
      <c r="P28" s="162">
        <v>1490.5</v>
      </c>
      <c r="Q28" s="163">
        <v>0</v>
      </c>
      <c r="R28" s="162">
        <v>0</v>
      </c>
      <c r="S28" s="164">
        <v>0</v>
      </c>
      <c r="T28" s="162">
        <v>0</v>
      </c>
    </row>
    <row r="29" spans="2:20" ht="75" customHeight="1" thickBot="1">
      <c r="B29" s="189"/>
      <c r="C29" s="429"/>
      <c r="D29" s="431"/>
      <c r="E29" s="431"/>
      <c r="F29" s="431"/>
      <c r="G29" s="427"/>
      <c r="H29" s="165">
        <v>2010</v>
      </c>
      <c r="I29" s="166">
        <f>K29+M29+O29+S29+Q29</f>
        <v>6255.370000000001</v>
      </c>
      <c r="J29" s="167">
        <f>L29+N29+P29+R29+T29</f>
        <v>5419.5</v>
      </c>
      <c r="K29" s="166">
        <v>0</v>
      </c>
      <c r="L29" s="167">
        <v>0</v>
      </c>
      <c r="M29" s="166">
        <v>2196.57</v>
      </c>
      <c r="N29" s="167">
        <v>1655.9</v>
      </c>
      <c r="O29" s="166">
        <v>4058.8</v>
      </c>
      <c r="P29" s="167">
        <v>3763.6</v>
      </c>
      <c r="Q29" s="168">
        <v>0</v>
      </c>
      <c r="R29" s="169">
        <v>0</v>
      </c>
      <c r="S29" s="170">
        <v>0</v>
      </c>
      <c r="T29" s="167">
        <v>0</v>
      </c>
    </row>
    <row r="30" spans="2:20" ht="77.25" thickBot="1">
      <c r="B30" s="171"/>
      <c r="C30" s="172"/>
      <c r="D30" s="173"/>
      <c r="E30" s="173"/>
      <c r="F30" s="173"/>
      <c r="G30" s="175"/>
      <c r="H30" s="176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2:20" ht="318.75" customHeight="1" thickBot="1">
      <c r="B31" s="189">
        <v>6</v>
      </c>
      <c r="C31" s="315" t="s">
        <v>148</v>
      </c>
      <c r="D31" s="387" t="s">
        <v>149</v>
      </c>
      <c r="E31" s="387" t="s">
        <v>131</v>
      </c>
      <c r="F31" s="387" t="s">
        <v>12</v>
      </c>
      <c r="G31" s="421" t="s">
        <v>13</v>
      </c>
      <c r="H31" s="190" t="s">
        <v>131</v>
      </c>
      <c r="I31" s="191">
        <f>K31+M31+O31+S31+Q31</f>
        <v>26061.800000000003</v>
      </c>
      <c r="J31" s="192">
        <f aca="true" t="shared" si="1" ref="J31:P31">J32+J33</f>
        <v>24313</v>
      </c>
      <c r="K31" s="191">
        <f t="shared" si="1"/>
        <v>1000</v>
      </c>
      <c r="L31" s="192">
        <f t="shared" si="1"/>
        <v>1135.4</v>
      </c>
      <c r="M31" s="191">
        <f t="shared" si="1"/>
        <v>6219.4</v>
      </c>
      <c r="N31" s="192">
        <f t="shared" si="1"/>
        <v>6054.700000000001</v>
      </c>
      <c r="O31" s="191">
        <f t="shared" si="1"/>
        <v>18842.4</v>
      </c>
      <c r="P31" s="192">
        <f t="shared" si="1"/>
        <v>17122.9</v>
      </c>
      <c r="Q31" s="193">
        <f>Q32+Q33</f>
        <v>0</v>
      </c>
      <c r="R31" s="192">
        <f>R32+R33</f>
        <v>0</v>
      </c>
      <c r="S31" s="194">
        <v>0</v>
      </c>
      <c r="T31" s="192">
        <f>T32+T33</f>
        <v>0</v>
      </c>
    </row>
    <row r="32" spans="2:20" ht="60" customHeight="1">
      <c r="B32" s="189"/>
      <c r="C32" s="428"/>
      <c r="D32" s="426"/>
      <c r="E32" s="430"/>
      <c r="F32" s="430"/>
      <c r="G32" s="430"/>
      <c r="H32" s="160">
        <v>2009</v>
      </c>
      <c r="I32" s="161">
        <f>K32+M32+O32+S32</f>
        <v>9609</v>
      </c>
      <c r="J32" s="162">
        <f>L32+N32+P32+T32+R32</f>
        <v>8344.7</v>
      </c>
      <c r="K32" s="161">
        <v>1000</v>
      </c>
      <c r="L32" s="162">
        <v>1135.4</v>
      </c>
      <c r="M32" s="161">
        <v>3366.6</v>
      </c>
      <c r="N32" s="162">
        <v>3605.8</v>
      </c>
      <c r="O32" s="161">
        <v>5242.4</v>
      </c>
      <c r="P32" s="162">
        <v>3603.5</v>
      </c>
      <c r="Q32" s="163">
        <v>0</v>
      </c>
      <c r="R32" s="162">
        <v>0</v>
      </c>
      <c r="S32" s="164">
        <v>0</v>
      </c>
      <c r="T32" s="162">
        <v>0</v>
      </c>
    </row>
    <row r="33" spans="2:20" ht="63.75" customHeight="1" thickBot="1">
      <c r="B33" s="189"/>
      <c r="C33" s="429"/>
      <c r="D33" s="427"/>
      <c r="E33" s="431"/>
      <c r="F33" s="431"/>
      <c r="G33" s="431"/>
      <c r="H33" s="165">
        <v>2010</v>
      </c>
      <c r="I33" s="166">
        <f>K33+M33+O33+S33+Q33</f>
        <v>16452.8</v>
      </c>
      <c r="J33" s="167">
        <f>L33+N33+P33+R33+T33</f>
        <v>15968.3</v>
      </c>
      <c r="K33" s="166">
        <v>0</v>
      </c>
      <c r="L33" s="167">
        <v>0</v>
      </c>
      <c r="M33" s="166">
        <v>2852.8</v>
      </c>
      <c r="N33" s="167">
        <v>2448.9</v>
      </c>
      <c r="O33" s="166">
        <v>13600</v>
      </c>
      <c r="P33" s="167">
        <v>13519.4</v>
      </c>
      <c r="Q33" s="168">
        <v>0</v>
      </c>
      <c r="R33" s="169">
        <v>0</v>
      </c>
      <c r="S33" s="170">
        <v>0</v>
      </c>
      <c r="T33" s="167">
        <v>0</v>
      </c>
    </row>
    <row r="34" spans="2:20" ht="77.25" thickBot="1">
      <c r="B34" s="171"/>
      <c r="C34" s="172"/>
      <c r="D34" s="173"/>
      <c r="E34" s="173"/>
      <c r="F34" s="173"/>
      <c r="G34" s="175"/>
      <c r="H34" s="176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2:23" ht="315" customHeight="1" thickBot="1">
      <c r="B35" s="189">
        <v>7</v>
      </c>
      <c r="C35" s="315" t="s">
        <v>150</v>
      </c>
      <c r="D35" s="387" t="s">
        <v>151</v>
      </c>
      <c r="E35" s="387" t="s">
        <v>131</v>
      </c>
      <c r="F35" s="387" t="s">
        <v>152</v>
      </c>
      <c r="G35" s="442" t="s">
        <v>15</v>
      </c>
      <c r="H35" s="135" t="s">
        <v>131</v>
      </c>
      <c r="I35" s="179">
        <f>K35+M35+O35+S35+Q35</f>
        <v>3861.15</v>
      </c>
      <c r="J35" s="157">
        <f>J36+J37</f>
        <v>3563.8</v>
      </c>
      <c r="K35" s="179">
        <v>0</v>
      </c>
      <c r="L35" s="157">
        <f aca="true" t="shared" si="2" ref="L35:R35">L36+L37</f>
        <v>0</v>
      </c>
      <c r="M35" s="179">
        <f t="shared" si="2"/>
        <v>0</v>
      </c>
      <c r="N35" s="195">
        <f t="shared" si="2"/>
        <v>0</v>
      </c>
      <c r="O35" s="196">
        <f t="shared" si="2"/>
        <v>3861.15</v>
      </c>
      <c r="P35" s="157">
        <f t="shared" si="2"/>
        <v>3563.8</v>
      </c>
      <c r="Q35" s="156">
        <f t="shared" si="2"/>
        <v>0</v>
      </c>
      <c r="R35" s="157">
        <f t="shared" si="2"/>
        <v>0</v>
      </c>
      <c r="S35" s="180">
        <v>0</v>
      </c>
      <c r="T35" s="157">
        <f>T36+T37</f>
        <v>0</v>
      </c>
      <c r="W35" s="143" t="s">
        <v>16</v>
      </c>
    </row>
    <row r="36" spans="2:20" ht="75" customHeight="1">
      <c r="B36" s="137"/>
      <c r="C36" s="316"/>
      <c r="D36" s="391"/>
      <c r="E36" s="391"/>
      <c r="F36" s="391"/>
      <c r="G36" s="430"/>
      <c r="H36" s="160">
        <v>2009</v>
      </c>
      <c r="I36" s="161">
        <f>K36+M36+O36+S36</f>
        <v>1911.15</v>
      </c>
      <c r="J36" s="162">
        <f>L36+N36+P36+T36+R36</f>
        <v>1889.8</v>
      </c>
      <c r="K36" s="161">
        <v>0</v>
      </c>
      <c r="L36" s="162">
        <v>0</v>
      </c>
      <c r="M36" s="161">
        <v>0</v>
      </c>
      <c r="N36" s="197">
        <v>0</v>
      </c>
      <c r="O36" s="198">
        <v>1911.15</v>
      </c>
      <c r="P36" s="162">
        <v>1889.8</v>
      </c>
      <c r="Q36" s="163">
        <v>0</v>
      </c>
      <c r="R36" s="162">
        <v>0</v>
      </c>
      <c r="S36" s="164">
        <v>0</v>
      </c>
      <c r="T36" s="162">
        <v>0</v>
      </c>
    </row>
    <row r="37" spans="2:20" ht="75" customHeight="1" thickBot="1">
      <c r="B37" s="137"/>
      <c r="C37" s="317"/>
      <c r="D37" s="392"/>
      <c r="E37" s="392"/>
      <c r="F37" s="392"/>
      <c r="G37" s="431"/>
      <c r="H37" s="199">
        <v>2010</v>
      </c>
      <c r="I37" s="200">
        <f>K37+M37+O37+S37+Q37</f>
        <v>1950</v>
      </c>
      <c r="J37" s="169">
        <f>L37+N37+P37+T37</f>
        <v>1674</v>
      </c>
      <c r="K37" s="200">
        <v>0</v>
      </c>
      <c r="L37" s="169">
        <v>0</v>
      </c>
      <c r="M37" s="200">
        <v>0</v>
      </c>
      <c r="N37" s="201">
        <v>0</v>
      </c>
      <c r="O37" s="202">
        <v>1950</v>
      </c>
      <c r="P37" s="169">
        <v>1674</v>
      </c>
      <c r="Q37" s="168">
        <v>0</v>
      </c>
      <c r="R37" s="169">
        <v>0</v>
      </c>
      <c r="S37" s="203">
        <v>0</v>
      </c>
      <c r="T37" s="169">
        <v>0</v>
      </c>
    </row>
    <row r="38" spans="2:20" ht="77.25" thickBot="1">
      <c r="B38" s="183"/>
      <c r="C38" s="184"/>
      <c r="D38" s="185"/>
      <c r="E38" s="185"/>
      <c r="F38" s="185"/>
      <c r="G38" s="175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5"/>
    </row>
    <row r="39" spans="2:20" ht="344.25" customHeight="1">
      <c r="B39" s="421">
        <v>8</v>
      </c>
      <c r="C39" s="315" t="s">
        <v>153</v>
      </c>
      <c r="D39" s="387" t="s">
        <v>154</v>
      </c>
      <c r="E39" s="387" t="s">
        <v>131</v>
      </c>
      <c r="F39" s="387" t="s">
        <v>14</v>
      </c>
      <c r="G39" s="421" t="s">
        <v>155</v>
      </c>
      <c r="H39" s="387" t="s">
        <v>131</v>
      </c>
      <c r="I39" s="454">
        <f>K39+M39+O39+S39+Q39</f>
        <v>6155.338</v>
      </c>
      <c r="J39" s="425">
        <f>J41+J42</f>
        <v>5800.5</v>
      </c>
      <c r="K39" s="454">
        <v>0</v>
      </c>
      <c r="L39" s="425">
        <f aca="true" t="shared" si="3" ref="L39:R39">L41+L42</f>
        <v>0</v>
      </c>
      <c r="M39" s="454">
        <f t="shared" si="3"/>
        <v>0</v>
      </c>
      <c r="N39" s="425">
        <f t="shared" si="3"/>
        <v>0</v>
      </c>
      <c r="O39" s="454">
        <f t="shared" si="3"/>
        <v>6155.338</v>
      </c>
      <c r="P39" s="425">
        <f t="shared" si="3"/>
        <v>5800.5</v>
      </c>
      <c r="Q39" s="432">
        <f t="shared" si="3"/>
        <v>0</v>
      </c>
      <c r="R39" s="425">
        <f t="shared" si="3"/>
        <v>0</v>
      </c>
      <c r="S39" s="448">
        <v>0</v>
      </c>
      <c r="T39" s="425">
        <f>T41+T42</f>
        <v>0</v>
      </c>
    </row>
    <row r="40" spans="2:20" ht="174" customHeight="1" thickBot="1">
      <c r="B40" s="426"/>
      <c r="C40" s="382"/>
      <c r="D40" s="388"/>
      <c r="E40" s="388"/>
      <c r="F40" s="388"/>
      <c r="G40" s="426"/>
      <c r="H40" s="436"/>
      <c r="I40" s="455"/>
      <c r="J40" s="433"/>
      <c r="K40" s="455"/>
      <c r="L40" s="433"/>
      <c r="M40" s="455"/>
      <c r="N40" s="433"/>
      <c r="O40" s="456"/>
      <c r="P40" s="438"/>
      <c r="Q40" s="457"/>
      <c r="R40" s="458"/>
      <c r="S40" s="449"/>
      <c r="T40" s="433"/>
    </row>
    <row r="41" spans="2:20" ht="75" customHeight="1">
      <c r="B41" s="391"/>
      <c r="C41" s="316"/>
      <c r="D41" s="391"/>
      <c r="E41" s="391"/>
      <c r="F41" s="391"/>
      <c r="G41" s="391"/>
      <c r="H41" s="160">
        <v>2009</v>
      </c>
      <c r="I41" s="161">
        <f>K41+M41+O41+S41+Q41</f>
        <v>3450</v>
      </c>
      <c r="J41" s="162">
        <f>L41+N41+P41+T41</f>
        <v>3415.1</v>
      </c>
      <c r="K41" s="161">
        <v>0</v>
      </c>
      <c r="L41" s="162">
        <v>0</v>
      </c>
      <c r="M41" s="198">
        <v>0</v>
      </c>
      <c r="N41" s="162">
        <v>0</v>
      </c>
      <c r="O41" s="164">
        <v>3450</v>
      </c>
      <c r="P41" s="162">
        <v>3415.1</v>
      </c>
      <c r="Q41" s="163">
        <v>0</v>
      </c>
      <c r="R41" s="162">
        <v>0</v>
      </c>
      <c r="S41" s="164">
        <v>0</v>
      </c>
      <c r="T41" s="162">
        <v>0</v>
      </c>
    </row>
    <row r="42" spans="2:20" ht="75" customHeight="1" thickBot="1">
      <c r="B42" s="392"/>
      <c r="C42" s="317"/>
      <c r="D42" s="392"/>
      <c r="E42" s="392"/>
      <c r="F42" s="392"/>
      <c r="G42" s="392"/>
      <c r="H42" s="199">
        <v>2010</v>
      </c>
      <c r="I42" s="200">
        <f>K42+M42+O42+S42+Q42</f>
        <v>2705.338</v>
      </c>
      <c r="J42" s="169">
        <f>L42+N42+P42+R42+T42</f>
        <v>2385.4</v>
      </c>
      <c r="K42" s="200">
        <v>0</v>
      </c>
      <c r="L42" s="169">
        <v>0</v>
      </c>
      <c r="M42" s="202">
        <v>0</v>
      </c>
      <c r="N42" s="169">
        <v>0</v>
      </c>
      <c r="O42" s="203">
        <v>2705.338</v>
      </c>
      <c r="P42" s="169">
        <v>2385.4</v>
      </c>
      <c r="Q42" s="168">
        <v>0</v>
      </c>
      <c r="R42" s="169">
        <v>0</v>
      </c>
      <c r="S42" s="203">
        <v>0</v>
      </c>
      <c r="T42" s="169">
        <v>0</v>
      </c>
    </row>
    <row r="43" spans="2:20" ht="75" customHeight="1" thickBot="1">
      <c r="B43" s="206"/>
      <c r="C43" s="207"/>
      <c r="D43" s="206"/>
      <c r="E43" s="206"/>
      <c r="F43" s="206"/>
      <c r="G43" s="206"/>
      <c r="H43" s="140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9"/>
    </row>
    <row r="44" spans="2:20" ht="165" customHeight="1" thickBot="1">
      <c r="B44" s="421">
        <v>9</v>
      </c>
      <c r="C44" s="315" t="s">
        <v>156</v>
      </c>
      <c r="D44" s="387" t="s">
        <v>157</v>
      </c>
      <c r="E44" s="387" t="s">
        <v>158</v>
      </c>
      <c r="F44" s="387" t="s">
        <v>159</v>
      </c>
      <c r="G44" s="421" t="s">
        <v>160</v>
      </c>
      <c r="H44" s="190" t="s">
        <v>158</v>
      </c>
      <c r="I44" s="191">
        <f>K44+M44+O44+S44+Q44</f>
        <v>36653</v>
      </c>
      <c r="J44" s="210">
        <f>J45+J46+J47</f>
        <v>29354</v>
      </c>
      <c r="K44" s="191">
        <v>0</v>
      </c>
      <c r="L44" s="192">
        <f>L45+L46+L47</f>
        <v>0</v>
      </c>
      <c r="M44" s="191">
        <v>0</v>
      </c>
      <c r="N44" s="192">
        <f>N45+N46+N47</f>
        <v>0</v>
      </c>
      <c r="O44" s="191">
        <f>O45+O46+O47</f>
        <v>36653</v>
      </c>
      <c r="P44" s="192">
        <f>P45+P46+P47</f>
        <v>29354</v>
      </c>
      <c r="Q44" s="193">
        <v>0</v>
      </c>
      <c r="R44" s="192">
        <v>0</v>
      </c>
      <c r="S44" s="194">
        <v>0</v>
      </c>
      <c r="T44" s="192">
        <f>T45+T46+T47</f>
        <v>0</v>
      </c>
    </row>
    <row r="45" spans="2:20" ht="75" customHeight="1">
      <c r="B45" s="426"/>
      <c r="C45" s="428"/>
      <c r="D45" s="430"/>
      <c r="E45" s="388"/>
      <c r="F45" s="430"/>
      <c r="G45" s="426"/>
      <c r="H45" s="211">
        <v>2007</v>
      </c>
      <c r="I45" s="212">
        <f>K45+M45+O45+S45</f>
        <v>12203</v>
      </c>
      <c r="J45" s="213">
        <f>L45+N45+P45+T45+R45</f>
        <v>10214</v>
      </c>
      <c r="K45" s="212">
        <v>0</v>
      </c>
      <c r="L45" s="214">
        <v>0</v>
      </c>
      <c r="M45" s="212">
        <v>0</v>
      </c>
      <c r="N45" s="214">
        <v>0</v>
      </c>
      <c r="O45" s="212">
        <v>12203</v>
      </c>
      <c r="P45" s="214">
        <f>10214</f>
        <v>10214</v>
      </c>
      <c r="Q45" s="215">
        <v>0</v>
      </c>
      <c r="R45" s="214">
        <v>0</v>
      </c>
      <c r="S45" s="216">
        <v>0</v>
      </c>
      <c r="T45" s="214">
        <v>0</v>
      </c>
    </row>
    <row r="46" spans="2:20" ht="75" customHeight="1">
      <c r="B46" s="426"/>
      <c r="C46" s="428"/>
      <c r="D46" s="430"/>
      <c r="E46" s="388"/>
      <c r="F46" s="430"/>
      <c r="G46" s="426"/>
      <c r="H46" s="217">
        <v>2008</v>
      </c>
      <c r="I46" s="218">
        <f>K46+M46+O46+S46</f>
        <v>13755</v>
      </c>
      <c r="J46" s="219">
        <f>L46+N46+P46+R46+T46</f>
        <v>8982</v>
      </c>
      <c r="K46" s="218">
        <v>0</v>
      </c>
      <c r="L46" s="220">
        <v>0</v>
      </c>
      <c r="M46" s="218">
        <v>0</v>
      </c>
      <c r="N46" s="220">
        <v>0</v>
      </c>
      <c r="O46" s="218">
        <v>13755</v>
      </c>
      <c r="P46" s="220">
        <v>8982</v>
      </c>
      <c r="Q46" s="221">
        <v>0</v>
      </c>
      <c r="R46" s="220">
        <v>0</v>
      </c>
      <c r="S46" s="222">
        <v>0</v>
      </c>
      <c r="T46" s="220">
        <v>0</v>
      </c>
    </row>
    <row r="47" spans="2:20" ht="75" customHeight="1" thickBot="1">
      <c r="B47" s="427"/>
      <c r="C47" s="429"/>
      <c r="D47" s="453"/>
      <c r="E47" s="436"/>
      <c r="F47" s="431"/>
      <c r="G47" s="427"/>
      <c r="H47" s="199">
        <v>2009</v>
      </c>
      <c r="I47" s="200">
        <f>K47+M47+O47+S47</f>
        <v>10695</v>
      </c>
      <c r="J47" s="201">
        <f>L47+N47+P47+T47+R47</f>
        <v>10158</v>
      </c>
      <c r="K47" s="200">
        <v>0</v>
      </c>
      <c r="L47" s="169">
        <v>0</v>
      </c>
      <c r="M47" s="200">
        <v>0</v>
      </c>
      <c r="N47" s="169">
        <v>0</v>
      </c>
      <c r="O47" s="200">
        <v>10695</v>
      </c>
      <c r="P47" s="169">
        <f>10158</f>
        <v>10158</v>
      </c>
      <c r="Q47" s="168">
        <v>0</v>
      </c>
      <c r="R47" s="169">
        <v>0</v>
      </c>
      <c r="S47" s="203">
        <v>0</v>
      </c>
      <c r="T47" s="169">
        <v>0</v>
      </c>
    </row>
    <row r="48" spans="2:20" ht="75" customHeight="1" thickBot="1">
      <c r="B48" s="223"/>
      <c r="C48" s="224"/>
      <c r="D48" s="225"/>
      <c r="E48" s="226"/>
      <c r="F48" s="227"/>
      <c r="G48" s="223"/>
      <c r="H48" s="140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9"/>
    </row>
    <row r="49" spans="2:20" ht="249.75" customHeight="1" thickBot="1">
      <c r="B49" s="421">
        <v>10</v>
      </c>
      <c r="C49" s="315" t="s">
        <v>161</v>
      </c>
      <c r="D49" s="387" t="s">
        <v>162</v>
      </c>
      <c r="E49" s="387" t="s">
        <v>158</v>
      </c>
      <c r="F49" s="387" t="s">
        <v>163</v>
      </c>
      <c r="G49" s="421" t="s">
        <v>164</v>
      </c>
      <c r="H49" s="190" t="s">
        <v>158</v>
      </c>
      <c r="I49" s="191">
        <f>K49+M49+O49+S49</f>
        <v>29761</v>
      </c>
      <c r="J49" s="210">
        <f>J50+J51+J52</f>
        <v>28815</v>
      </c>
      <c r="K49" s="191">
        <v>0</v>
      </c>
      <c r="L49" s="192">
        <f>L50+L51+L52</f>
        <v>0</v>
      </c>
      <c r="M49" s="191">
        <v>0</v>
      </c>
      <c r="N49" s="192">
        <f>N50+N51+N52</f>
        <v>0</v>
      </c>
      <c r="O49" s="191">
        <f>O50+O51+O52</f>
        <v>29761</v>
      </c>
      <c r="P49" s="192">
        <f>P50+P51+P52</f>
        <v>28815</v>
      </c>
      <c r="Q49" s="193">
        <v>0</v>
      </c>
      <c r="R49" s="192">
        <v>0</v>
      </c>
      <c r="S49" s="194">
        <v>0</v>
      </c>
      <c r="T49" s="192">
        <f>T50+T51+T52</f>
        <v>0</v>
      </c>
    </row>
    <row r="50" spans="2:20" ht="75" customHeight="1">
      <c r="B50" s="426"/>
      <c r="C50" s="428"/>
      <c r="D50" s="430"/>
      <c r="E50" s="388"/>
      <c r="F50" s="430"/>
      <c r="G50" s="426"/>
      <c r="H50" s="211">
        <v>2007</v>
      </c>
      <c r="I50" s="212">
        <f>K50+M50+O50+S50</f>
        <v>10861</v>
      </c>
      <c r="J50" s="213">
        <f>L50+N50+P50+T50</f>
        <v>10861</v>
      </c>
      <c r="K50" s="212">
        <v>0</v>
      </c>
      <c r="L50" s="214">
        <v>0</v>
      </c>
      <c r="M50" s="212">
        <v>0</v>
      </c>
      <c r="N50" s="214">
        <v>0</v>
      </c>
      <c r="O50" s="212">
        <v>10861</v>
      </c>
      <c r="P50" s="214">
        <v>10861</v>
      </c>
      <c r="Q50" s="215">
        <v>0</v>
      </c>
      <c r="R50" s="214">
        <v>0</v>
      </c>
      <c r="S50" s="216">
        <v>0</v>
      </c>
      <c r="T50" s="214">
        <v>0</v>
      </c>
    </row>
    <row r="51" spans="2:20" ht="75" customHeight="1">
      <c r="B51" s="426"/>
      <c r="C51" s="428"/>
      <c r="D51" s="430"/>
      <c r="E51" s="388"/>
      <c r="F51" s="430"/>
      <c r="G51" s="426"/>
      <c r="H51" s="217">
        <v>2008</v>
      </c>
      <c r="I51" s="218">
        <f>K51+M51+O51+S51</f>
        <v>10000</v>
      </c>
      <c r="J51" s="219">
        <f>L51+N51+P51+T51</f>
        <v>9879</v>
      </c>
      <c r="K51" s="218">
        <v>0</v>
      </c>
      <c r="L51" s="220">
        <v>0</v>
      </c>
      <c r="M51" s="218">
        <v>0</v>
      </c>
      <c r="N51" s="220">
        <v>0</v>
      </c>
      <c r="O51" s="218">
        <v>10000</v>
      </c>
      <c r="P51" s="220">
        <v>9879</v>
      </c>
      <c r="Q51" s="221">
        <v>0</v>
      </c>
      <c r="R51" s="220">
        <v>0</v>
      </c>
      <c r="S51" s="222">
        <v>0</v>
      </c>
      <c r="T51" s="220">
        <v>0</v>
      </c>
    </row>
    <row r="52" spans="2:20" ht="75" customHeight="1" thickBot="1">
      <c r="B52" s="427"/>
      <c r="C52" s="429"/>
      <c r="D52" s="453"/>
      <c r="E52" s="436"/>
      <c r="F52" s="431"/>
      <c r="G52" s="427"/>
      <c r="H52" s="199">
        <v>2009</v>
      </c>
      <c r="I52" s="200">
        <f>K52+M52+O52+S52</f>
        <v>8900</v>
      </c>
      <c r="J52" s="201">
        <f>L52+N52+P52+T52</f>
        <v>8075</v>
      </c>
      <c r="K52" s="200">
        <v>0</v>
      </c>
      <c r="L52" s="169">
        <v>0</v>
      </c>
      <c r="M52" s="200">
        <v>0</v>
      </c>
      <c r="N52" s="169">
        <v>0</v>
      </c>
      <c r="O52" s="200">
        <v>8900</v>
      </c>
      <c r="P52" s="169">
        <f>8075</f>
        <v>8075</v>
      </c>
      <c r="Q52" s="168">
        <v>0</v>
      </c>
      <c r="R52" s="169">
        <v>0</v>
      </c>
      <c r="S52" s="203">
        <v>0</v>
      </c>
      <c r="T52" s="169">
        <v>0</v>
      </c>
    </row>
    <row r="53" spans="2:20" ht="75" customHeight="1" thickBot="1">
      <c r="B53" s="223"/>
      <c r="C53" s="224"/>
      <c r="D53" s="225"/>
      <c r="E53" s="226"/>
      <c r="F53" s="227"/>
      <c r="G53" s="223"/>
      <c r="H53" s="140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9"/>
    </row>
    <row r="54" spans="2:20" ht="126.75" customHeight="1" thickBot="1">
      <c r="B54" s="421">
        <v>11</v>
      </c>
      <c r="C54" s="382" t="s">
        <v>165</v>
      </c>
      <c r="D54" s="387" t="s">
        <v>166</v>
      </c>
      <c r="E54" s="387" t="s">
        <v>167</v>
      </c>
      <c r="F54" s="387" t="s">
        <v>168</v>
      </c>
      <c r="G54" s="426" t="s">
        <v>169</v>
      </c>
      <c r="H54" s="135" t="s">
        <v>167</v>
      </c>
      <c r="I54" s="179">
        <f>K54+M54+O54+S54</f>
        <v>6621</v>
      </c>
      <c r="J54" s="157">
        <f>J55+J56+J57</f>
        <v>23763.1</v>
      </c>
      <c r="K54" s="179">
        <v>0</v>
      </c>
      <c r="L54" s="157">
        <f>L55+L57+L56</f>
        <v>0</v>
      </c>
      <c r="M54" s="179">
        <v>0</v>
      </c>
      <c r="N54" s="157">
        <f>N55+N56+N57</f>
        <v>0</v>
      </c>
      <c r="O54" s="179">
        <f>O55+O56+O57</f>
        <v>6621</v>
      </c>
      <c r="P54" s="157">
        <f>P55+P56+P57</f>
        <v>23763.1</v>
      </c>
      <c r="Q54" s="156">
        <f>Q55+Q56+Q57</f>
        <v>0</v>
      </c>
      <c r="R54" s="157">
        <f>R55+R56+R57</f>
        <v>0</v>
      </c>
      <c r="S54" s="180">
        <v>0</v>
      </c>
      <c r="T54" s="157">
        <f>T55+T56+T57</f>
        <v>0</v>
      </c>
    </row>
    <row r="55" spans="2:20" ht="75.75" customHeight="1">
      <c r="B55" s="426"/>
      <c r="C55" s="428"/>
      <c r="D55" s="426"/>
      <c r="E55" s="388"/>
      <c r="F55" s="426"/>
      <c r="G55" s="426"/>
      <c r="H55" s="160">
        <v>2008</v>
      </c>
      <c r="I55" s="161">
        <f>K55+M55+O55+S55</f>
        <v>0</v>
      </c>
      <c r="J55" s="162">
        <f>L55+N55+P55+T55</f>
        <v>18980</v>
      </c>
      <c r="K55" s="161">
        <v>0</v>
      </c>
      <c r="L55" s="162">
        <v>0</v>
      </c>
      <c r="M55" s="161">
        <v>0</v>
      </c>
      <c r="N55" s="162">
        <v>0</v>
      </c>
      <c r="O55" s="161">
        <v>0</v>
      </c>
      <c r="P55" s="162">
        <v>18980</v>
      </c>
      <c r="Q55" s="163">
        <v>0</v>
      </c>
      <c r="R55" s="162">
        <v>0</v>
      </c>
      <c r="S55" s="164">
        <v>0</v>
      </c>
      <c r="T55" s="162">
        <v>0</v>
      </c>
    </row>
    <row r="56" spans="2:20" ht="75.75" customHeight="1">
      <c r="B56" s="426"/>
      <c r="C56" s="428"/>
      <c r="D56" s="426"/>
      <c r="E56" s="388"/>
      <c r="F56" s="426"/>
      <c r="G56" s="426"/>
      <c r="H56" s="217">
        <v>2009</v>
      </c>
      <c r="I56" s="218">
        <f>K56+M56+O56+S56</f>
        <v>3300</v>
      </c>
      <c r="J56" s="220">
        <f>L56+N56+P56</f>
        <v>3284.5</v>
      </c>
      <c r="K56" s="218">
        <v>0</v>
      </c>
      <c r="L56" s="220">
        <v>0</v>
      </c>
      <c r="M56" s="218">
        <v>0</v>
      </c>
      <c r="N56" s="220">
        <v>0</v>
      </c>
      <c r="O56" s="218">
        <v>3300</v>
      </c>
      <c r="P56" s="220">
        <v>3284.5</v>
      </c>
      <c r="Q56" s="221">
        <v>0</v>
      </c>
      <c r="R56" s="220">
        <v>0</v>
      </c>
      <c r="S56" s="222">
        <v>0</v>
      </c>
      <c r="T56" s="220">
        <v>0</v>
      </c>
    </row>
    <row r="57" spans="2:20" ht="75.75" customHeight="1" thickBot="1">
      <c r="B57" s="427"/>
      <c r="C57" s="429"/>
      <c r="D57" s="427"/>
      <c r="E57" s="436"/>
      <c r="F57" s="427"/>
      <c r="G57" s="427"/>
      <c r="H57" s="165">
        <v>2010</v>
      </c>
      <c r="I57" s="166">
        <f>K57+M57+O57+S57</f>
        <v>3321</v>
      </c>
      <c r="J57" s="167">
        <f>L57+N57+P57+R57+T57</f>
        <v>1498.6</v>
      </c>
      <c r="K57" s="166">
        <v>0</v>
      </c>
      <c r="L57" s="167">
        <v>0</v>
      </c>
      <c r="M57" s="166">
        <v>0</v>
      </c>
      <c r="N57" s="167">
        <v>0</v>
      </c>
      <c r="O57" s="166">
        <v>3321</v>
      </c>
      <c r="P57" s="167">
        <v>1498.6</v>
      </c>
      <c r="Q57" s="168">
        <v>0</v>
      </c>
      <c r="R57" s="169">
        <v>0</v>
      </c>
      <c r="S57" s="170">
        <v>0</v>
      </c>
      <c r="T57" s="167">
        <v>0</v>
      </c>
    </row>
    <row r="58" spans="2:20" ht="61.5" customHeight="1" thickBot="1">
      <c r="B58" s="183"/>
      <c r="C58" s="184"/>
      <c r="D58" s="185"/>
      <c r="E58" s="185"/>
      <c r="F58" s="185"/>
      <c r="G58" s="185"/>
      <c r="H58" s="186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8"/>
    </row>
    <row r="59" spans="2:20" ht="204" customHeight="1" thickBot="1">
      <c r="B59" s="421">
        <v>12</v>
      </c>
      <c r="C59" s="315" t="s">
        <v>170</v>
      </c>
      <c r="D59" s="387" t="s">
        <v>171</v>
      </c>
      <c r="E59" s="387" t="s">
        <v>172</v>
      </c>
      <c r="F59" s="387" t="s">
        <v>173</v>
      </c>
      <c r="G59" s="421" t="s">
        <v>174</v>
      </c>
      <c r="H59" s="228" t="s">
        <v>172</v>
      </c>
      <c r="I59" s="191">
        <f>K59+M59+O59+S964+S59</f>
        <v>17700</v>
      </c>
      <c r="J59" s="192">
        <f>L59+N59+P59+T59</f>
        <v>1561</v>
      </c>
      <c r="K59" s="191">
        <f aca="true" t="shared" si="4" ref="K59:T59">K60+K61+K62+K63</f>
        <v>0</v>
      </c>
      <c r="L59" s="192">
        <f t="shared" si="4"/>
        <v>0</v>
      </c>
      <c r="M59" s="191">
        <f t="shared" si="4"/>
        <v>0</v>
      </c>
      <c r="N59" s="192">
        <f t="shared" si="4"/>
        <v>0</v>
      </c>
      <c r="O59" s="179">
        <f t="shared" si="4"/>
        <v>17700</v>
      </c>
      <c r="P59" s="195">
        <f>P60+P61+P62+P63</f>
        <v>1561</v>
      </c>
      <c r="Q59" s="196">
        <f>Q60+Q61+Q62</f>
        <v>0</v>
      </c>
      <c r="R59" s="157">
        <f>R60+R61+R62</f>
        <v>0</v>
      </c>
      <c r="S59" s="194">
        <f t="shared" si="4"/>
        <v>0</v>
      </c>
      <c r="T59" s="192">
        <f t="shared" si="4"/>
        <v>0</v>
      </c>
    </row>
    <row r="60" spans="2:20" ht="77.25" customHeight="1">
      <c r="B60" s="391"/>
      <c r="C60" s="383"/>
      <c r="D60" s="389"/>
      <c r="E60" s="389"/>
      <c r="F60" s="389"/>
      <c r="G60" s="389"/>
      <c r="H60" s="229">
        <v>2007</v>
      </c>
      <c r="I60" s="212">
        <f>K60+M60+O60+S60</f>
        <v>5900</v>
      </c>
      <c r="J60" s="214">
        <f>L60+N60+P60+T60</f>
        <v>1561</v>
      </c>
      <c r="K60" s="212">
        <v>0</v>
      </c>
      <c r="L60" s="214"/>
      <c r="M60" s="230">
        <v>0</v>
      </c>
      <c r="N60" s="214"/>
      <c r="O60" s="161">
        <v>5900</v>
      </c>
      <c r="P60" s="197">
        <v>1561</v>
      </c>
      <c r="Q60" s="198"/>
      <c r="R60" s="162"/>
      <c r="S60" s="164">
        <v>0</v>
      </c>
      <c r="T60" s="162"/>
    </row>
    <row r="61" spans="2:20" ht="77.25" customHeight="1">
      <c r="B61" s="391"/>
      <c r="C61" s="383"/>
      <c r="D61" s="389"/>
      <c r="E61" s="389"/>
      <c r="F61" s="389"/>
      <c r="G61" s="389"/>
      <c r="H61" s="231">
        <v>2008</v>
      </c>
      <c r="I61" s="218">
        <f>K61+M61+O61+S61</f>
        <v>5900</v>
      </c>
      <c r="J61" s="220">
        <f>L61+N61+P61+T61</f>
        <v>0</v>
      </c>
      <c r="K61" s="218">
        <v>0</v>
      </c>
      <c r="L61" s="220"/>
      <c r="M61" s="232">
        <v>0</v>
      </c>
      <c r="N61" s="220"/>
      <c r="O61" s="218">
        <v>5900</v>
      </c>
      <c r="P61" s="219"/>
      <c r="Q61" s="232"/>
      <c r="R61" s="220"/>
      <c r="S61" s="222">
        <v>0</v>
      </c>
      <c r="T61" s="214"/>
    </row>
    <row r="62" spans="2:20" ht="77.25" customHeight="1">
      <c r="B62" s="391"/>
      <c r="C62" s="383"/>
      <c r="D62" s="389"/>
      <c r="E62" s="389"/>
      <c r="F62" s="389"/>
      <c r="G62" s="389"/>
      <c r="H62" s="231">
        <v>2009</v>
      </c>
      <c r="I62" s="218">
        <f>K62+M62+O62+S62</f>
        <v>5900</v>
      </c>
      <c r="J62" s="220">
        <f>L62+N62+P62+T62</f>
        <v>0</v>
      </c>
      <c r="K62" s="218">
        <v>0</v>
      </c>
      <c r="L62" s="220"/>
      <c r="M62" s="232">
        <v>0</v>
      </c>
      <c r="N62" s="220"/>
      <c r="O62" s="218">
        <v>5900</v>
      </c>
      <c r="P62" s="219"/>
      <c r="Q62" s="232"/>
      <c r="R62" s="220"/>
      <c r="S62" s="222">
        <v>0</v>
      </c>
      <c r="T62" s="214"/>
    </row>
    <row r="63" spans="2:20" ht="77.25" customHeight="1" thickBot="1">
      <c r="B63" s="392"/>
      <c r="C63" s="384"/>
      <c r="D63" s="390"/>
      <c r="E63" s="390"/>
      <c r="F63" s="390"/>
      <c r="G63" s="390"/>
      <c r="H63" s="233"/>
      <c r="I63" s="200"/>
      <c r="J63" s="169"/>
      <c r="K63" s="200"/>
      <c r="L63" s="169"/>
      <c r="M63" s="202"/>
      <c r="N63" s="169"/>
      <c r="O63" s="200"/>
      <c r="P63" s="201"/>
      <c r="Q63" s="202"/>
      <c r="R63" s="169"/>
      <c r="S63" s="203"/>
      <c r="T63" s="182"/>
    </row>
    <row r="64" spans="9:20" ht="77.25" thickBot="1"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</row>
    <row r="65" spans="2:20" ht="409.5" customHeight="1">
      <c r="B65" s="421">
        <v>13</v>
      </c>
      <c r="C65" s="315" t="s">
        <v>175</v>
      </c>
      <c r="D65" s="387" t="s">
        <v>176</v>
      </c>
      <c r="E65" s="387" t="s">
        <v>17</v>
      </c>
      <c r="F65" s="387" t="s">
        <v>177</v>
      </c>
      <c r="G65" s="422" t="s">
        <v>178</v>
      </c>
      <c r="H65" s="387" t="s">
        <v>17</v>
      </c>
      <c r="I65" s="432">
        <f aca="true" t="shared" si="5" ref="I65:O65">I67+I68</f>
        <v>0</v>
      </c>
      <c r="J65" s="425">
        <f t="shared" si="5"/>
        <v>0</v>
      </c>
      <c r="K65" s="448">
        <f t="shared" si="5"/>
        <v>0</v>
      </c>
      <c r="L65" s="450"/>
      <c r="M65" s="432">
        <f t="shared" si="5"/>
        <v>0</v>
      </c>
      <c r="N65" s="425"/>
      <c r="O65" s="448">
        <f t="shared" si="5"/>
        <v>3000</v>
      </c>
      <c r="P65" s="425"/>
      <c r="Q65" s="156"/>
      <c r="R65" s="157"/>
      <c r="S65" s="448">
        <f>SUM(S67:S68)</f>
        <v>0</v>
      </c>
      <c r="T65" s="425"/>
    </row>
    <row r="66" spans="2:20" ht="140.25" customHeight="1" thickBot="1">
      <c r="B66" s="426"/>
      <c r="C66" s="382"/>
      <c r="D66" s="388"/>
      <c r="E66" s="388"/>
      <c r="F66" s="388"/>
      <c r="G66" s="452"/>
      <c r="H66" s="426"/>
      <c r="I66" s="435"/>
      <c r="J66" s="433"/>
      <c r="K66" s="449"/>
      <c r="L66" s="451"/>
      <c r="M66" s="435"/>
      <c r="N66" s="433"/>
      <c r="O66" s="449"/>
      <c r="P66" s="433"/>
      <c r="Q66" s="235"/>
      <c r="R66" s="236"/>
      <c r="S66" s="449"/>
      <c r="T66" s="433"/>
    </row>
    <row r="67" spans="2:20" ht="75.75" customHeight="1">
      <c r="B67" s="391"/>
      <c r="C67" s="383"/>
      <c r="D67" s="389"/>
      <c r="E67" s="389"/>
      <c r="F67" s="389"/>
      <c r="G67" s="423"/>
      <c r="H67" s="160">
        <v>2011</v>
      </c>
      <c r="I67" s="198">
        <v>0</v>
      </c>
      <c r="J67" s="162">
        <f>L67+N67+P67+T67</f>
        <v>0</v>
      </c>
      <c r="K67" s="164">
        <v>0</v>
      </c>
      <c r="L67" s="197"/>
      <c r="M67" s="198">
        <v>0</v>
      </c>
      <c r="N67" s="162"/>
      <c r="O67" s="164">
        <v>1500</v>
      </c>
      <c r="P67" s="162"/>
      <c r="Q67" s="163"/>
      <c r="R67" s="162"/>
      <c r="S67" s="164">
        <v>0</v>
      </c>
      <c r="T67" s="162"/>
    </row>
    <row r="68" spans="2:20" ht="75.75" customHeight="1" thickBot="1">
      <c r="B68" s="392"/>
      <c r="C68" s="384"/>
      <c r="D68" s="390"/>
      <c r="E68" s="390"/>
      <c r="F68" s="390"/>
      <c r="G68" s="424"/>
      <c r="H68" s="199">
        <v>2012</v>
      </c>
      <c r="I68" s="202">
        <v>0</v>
      </c>
      <c r="J68" s="169">
        <f>L68+N68+P68+T68</f>
        <v>0</v>
      </c>
      <c r="K68" s="203">
        <v>0</v>
      </c>
      <c r="L68" s="201"/>
      <c r="M68" s="202">
        <v>0</v>
      </c>
      <c r="N68" s="169"/>
      <c r="O68" s="203">
        <v>1500</v>
      </c>
      <c r="P68" s="169"/>
      <c r="Q68" s="168"/>
      <c r="R68" s="169"/>
      <c r="S68" s="203">
        <v>0</v>
      </c>
      <c r="T68" s="182"/>
    </row>
    <row r="69" spans="1:20" ht="77.25" thickBot="1">
      <c r="A69" s="142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</row>
    <row r="70" spans="2:23" ht="363" customHeight="1" thickBot="1">
      <c r="B70" s="421">
        <v>14</v>
      </c>
      <c r="C70" s="315" t="s">
        <v>179</v>
      </c>
      <c r="D70" s="387" t="s">
        <v>180</v>
      </c>
      <c r="E70" s="387" t="s">
        <v>17</v>
      </c>
      <c r="F70" s="445" t="s">
        <v>132</v>
      </c>
      <c r="G70" s="442" t="s">
        <v>181</v>
      </c>
      <c r="H70" s="135" t="s">
        <v>17</v>
      </c>
      <c r="I70" s="179">
        <f>K70+M70+O70+S70</f>
        <v>2000</v>
      </c>
      <c r="J70" s="157">
        <f aca="true" t="shared" si="6" ref="J70:S70">J71+J72</f>
        <v>0</v>
      </c>
      <c r="K70" s="179">
        <f t="shared" si="6"/>
        <v>0</v>
      </c>
      <c r="L70" s="157"/>
      <c r="M70" s="196">
        <f t="shared" si="6"/>
        <v>0</v>
      </c>
      <c r="N70" s="157"/>
      <c r="O70" s="180">
        <f t="shared" si="6"/>
        <v>2000</v>
      </c>
      <c r="P70" s="157"/>
      <c r="Q70" s="156"/>
      <c r="R70" s="157"/>
      <c r="S70" s="180">
        <f t="shared" si="6"/>
        <v>0</v>
      </c>
      <c r="T70" s="157">
        <f>T71+T72</f>
        <v>0</v>
      </c>
      <c r="W70" s="143" t="s">
        <v>16</v>
      </c>
    </row>
    <row r="71" spans="2:20" ht="75" customHeight="1">
      <c r="B71" s="443"/>
      <c r="C71" s="316"/>
      <c r="D71" s="388"/>
      <c r="E71" s="391"/>
      <c r="F71" s="446"/>
      <c r="G71" s="430"/>
      <c r="H71" s="160">
        <v>2011</v>
      </c>
      <c r="I71" s="161">
        <f>K71+M71+O71+S71</f>
        <v>1000</v>
      </c>
      <c r="J71" s="162">
        <f>L71+N71+P71+T71</f>
        <v>0</v>
      </c>
      <c r="K71" s="161">
        <v>0</v>
      </c>
      <c r="L71" s="162"/>
      <c r="M71" s="198">
        <v>0</v>
      </c>
      <c r="N71" s="162"/>
      <c r="O71" s="164">
        <v>1000</v>
      </c>
      <c r="P71" s="162"/>
      <c r="Q71" s="163"/>
      <c r="R71" s="162"/>
      <c r="S71" s="164">
        <v>0</v>
      </c>
      <c r="T71" s="162"/>
    </row>
    <row r="72" spans="2:20" ht="75" customHeight="1" thickBot="1">
      <c r="B72" s="444"/>
      <c r="C72" s="317"/>
      <c r="D72" s="392"/>
      <c r="E72" s="392"/>
      <c r="F72" s="447"/>
      <c r="G72" s="431"/>
      <c r="H72" s="199">
        <v>2012</v>
      </c>
      <c r="I72" s="200">
        <f>K72+M72+O72+S72</f>
        <v>1000</v>
      </c>
      <c r="J72" s="169">
        <f>L72+N72+P72+T72</f>
        <v>0</v>
      </c>
      <c r="K72" s="200">
        <v>0</v>
      </c>
      <c r="L72" s="169"/>
      <c r="M72" s="202">
        <v>0</v>
      </c>
      <c r="N72" s="169"/>
      <c r="O72" s="203">
        <v>1000</v>
      </c>
      <c r="P72" s="169"/>
      <c r="Q72" s="168"/>
      <c r="R72" s="169"/>
      <c r="S72" s="203">
        <v>0</v>
      </c>
      <c r="T72" s="169"/>
    </row>
    <row r="73" spans="9:20" ht="53.25" customHeight="1" thickBot="1"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</row>
    <row r="74" spans="2:23" ht="245.25" customHeight="1" thickBot="1">
      <c r="B74" s="421">
        <v>15</v>
      </c>
      <c r="C74" s="315" t="s">
        <v>182</v>
      </c>
      <c r="D74" s="387" t="s">
        <v>183</v>
      </c>
      <c r="E74" s="387" t="s">
        <v>17</v>
      </c>
      <c r="F74" s="445" t="s">
        <v>143</v>
      </c>
      <c r="G74" s="442" t="s">
        <v>184</v>
      </c>
      <c r="H74" s="135" t="s">
        <v>17</v>
      </c>
      <c r="I74" s="179">
        <f>K74+M74+O74+S74</f>
        <v>6000</v>
      </c>
      <c r="J74" s="157">
        <f>L74+N74+P74+T74</f>
        <v>0</v>
      </c>
      <c r="K74" s="179">
        <f aca="true" t="shared" si="7" ref="K74:T74">K75+K76</f>
        <v>0</v>
      </c>
      <c r="L74" s="157">
        <f t="shared" si="7"/>
        <v>0</v>
      </c>
      <c r="M74" s="196">
        <f t="shared" si="7"/>
        <v>0</v>
      </c>
      <c r="N74" s="157">
        <f t="shared" si="7"/>
        <v>0</v>
      </c>
      <c r="O74" s="180">
        <f t="shared" si="7"/>
        <v>6000</v>
      </c>
      <c r="P74" s="157">
        <f t="shared" si="7"/>
        <v>0</v>
      </c>
      <c r="Q74" s="156">
        <f>Q75+Q76</f>
        <v>0</v>
      </c>
      <c r="R74" s="157"/>
      <c r="S74" s="180">
        <f t="shared" si="7"/>
        <v>0</v>
      </c>
      <c r="T74" s="157">
        <f t="shared" si="7"/>
        <v>0</v>
      </c>
      <c r="W74" s="143" t="s">
        <v>16</v>
      </c>
    </row>
    <row r="75" spans="2:20" ht="75" customHeight="1">
      <c r="B75" s="443"/>
      <c r="C75" s="316"/>
      <c r="D75" s="388"/>
      <c r="E75" s="391"/>
      <c r="F75" s="446"/>
      <c r="G75" s="430"/>
      <c r="H75" s="160">
        <v>2011</v>
      </c>
      <c r="I75" s="161">
        <f>K75+M75+O75+S75</f>
        <v>3000</v>
      </c>
      <c r="J75" s="162">
        <v>0</v>
      </c>
      <c r="K75" s="161">
        <v>0</v>
      </c>
      <c r="L75" s="197"/>
      <c r="M75" s="198">
        <v>0</v>
      </c>
      <c r="N75" s="162"/>
      <c r="O75" s="164">
        <v>3000</v>
      </c>
      <c r="P75" s="162"/>
      <c r="Q75" s="163">
        <v>0</v>
      </c>
      <c r="R75" s="162"/>
      <c r="S75" s="164">
        <v>0</v>
      </c>
      <c r="T75" s="162"/>
    </row>
    <row r="76" spans="2:20" ht="75" customHeight="1" thickBot="1">
      <c r="B76" s="444"/>
      <c r="C76" s="317"/>
      <c r="D76" s="392"/>
      <c r="E76" s="392"/>
      <c r="F76" s="447"/>
      <c r="G76" s="431"/>
      <c r="H76" s="199">
        <v>2012</v>
      </c>
      <c r="I76" s="200">
        <f>K76+M76+O76+S76</f>
        <v>3000</v>
      </c>
      <c r="J76" s="169">
        <v>0</v>
      </c>
      <c r="K76" s="200">
        <v>0</v>
      </c>
      <c r="L76" s="201"/>
      <c r="M76" s="202">
        <v>0</v>
      </c>
      <c r="N76" s="169"/>
      <c r="O76" s="203">
        <v>3000</v>
      </c>
      <c r="P76" s="169"/>
      <c r="Q76" s="168">
        <v>0</v>
      </c>
      <c r="R76" s="169"/>
      <c r="S76" s="203">
        <v>0</v>
      </c>
      <c r="T76" s="169"/>
    </row>
    <row r="77" spans="9:20" ht="53.25" customHeight="1" thickBot="1"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</row>
    <row r="78" spans="2:20" ht="25.5" customHeight="1">
      <c r="B78" s="421">
        <v>16</v>
      </c>
      <c r="C78" s="315" t="s">
        <v>185</v>
      </c>
      <c r="D78" s="387" t="s">
        <v>186</v>
      </c>
      <c r="E78" s="387" t="s">
        <v>187</v>
      </c>
      <c r="F78" s="387" t="s">
        <v>143</v>
      </c>
      <c r="G78" s="421" t="s">
        <v>188</v>
      </c>
      <c r="H78" s="441" t="s">
        <v>187</v>
      </c>
      <c r="I78" s="432">
        <f>I80+I81+I82</f>
        <v>76715.09999999999</v>
      </c>
      <c r="J78" s="425">
        <f>J80+J81+J82</f>
        <v>40477.399999999994</v>
      </c>
      <c r="K78" s="432">
        <v>0</v>
      </c>
      <c r="L78" s="425">
        <f aca="true" t="shared" si="8" ref="L78:T78">L80+L81+L82</f>
        <v>0</v>
      </c>
      <c r="M78" s="432">
        <f t="shared" si="8"/>
        <v>41294.799999999996</v>
      </c>
      <c r="N78" s="425">
        <f t="shared" si="8"/>
        <v>8748</v>
      </c>
      <c r="O78" s="432">
        <f t="shared" si="8"/>
        <v>33302.1</v>
      </c>
      <c r="P78" s="425">
        <f t="shared" si="8"/>
        <v>31729.4</v>
      </c>
      <c r="Q78" s="432">
        <f t="shared" si="8"/>
        <v>0</v>
      </c>
      <c r="R78" s="425">
        <f t="shared" si="8"/>
        <v>0</v>
      </c>
      <c r="S78" s="432">
        <f t="shared" si="8"/>
        <v>2118.2</v>
      </c>
      <c r="T78" s="425">
        <f t="shared" si="8"/>
        <v>0</v>
      </c>
    </row>
    <row r="79" spans="2:20" ht="406.5" customHeight="1" thickBot="1">
      <c r="B79" s="426"/>
      <c r="C79" s="382"/>
      <c r="D79" s="388"/>
      <c r="E79" s="388"/>
      <c r="F79" s="388"/>
      <c r="G79" s="426"/>
      <c r="H79" s="426"/>
      <c r="I79" s="440"/>
      <c r="J79" s="439"/>
      <c r="K79" s="440"/>
      <c r="L79" s="439"/>
      <c r="M79" s="440"/>
      <c r="N79" s="439"/>
      <c r="O79" s="440"/>
      <c r="P79" s="439"/>
      <c r="Q79" s="440"/>
      <c r="R79" s="439"/>
      <c r="S79" s="440"/>
      <c r="T79" s="439"/>
    </row>
    <row r="80" spans="2:20" ht="61.5">
      <c r="B80" s="430"/>
      <c r="C80" s="428"/>
      <c r="D80" s="430"/>
      <c r="E80" s="430"/>
      <c r="F80" s="430"/>
      <c r="G80" s="430"/>
      <c r="H80" s="237">
        <v>2009</v>
      </c>
      <c r="I80" s="198">
        <f>M80+O80+K80+Q80+S80</f>
        <v>15113.6</v>
      </c>
      <c r="J80" s="162">
        <f>L80+N80+P80+R80</f>
        <v>5782.5</v>
      </c>
      <c r="K80" s="164">
        <v>0</v>
      </c>
      <c r="L80" s="197">
        <v>0</v>
      </c>
      <c r="M80" s="198">
        <v>8965.1</v>
      </c>
      <c r="N80" s="162">
        <v>0</v>
      </c>
      <c r="O80" s="164">
        <v>6148.5</v>
      </c>
      <c r="P80" s="162">
        <f>5782.5</f>
        <v>5782.5</v>
      </c>
      <c r="Q80" s="164">
        <v>0</v>
      </c>
      <c r="R80" s="162">
        <v>0</v>
      </c>
      <c r="S80" s="164">
        <v>0</v>
      </c>
      <c r="T80" s="162">
        <v>0</v>
      </c>
    </row>
    <row r="81" spans="2:20" ht="61.5">
      <c r="B81" s="430"/>
      <c r="C81" s="428"/>
      <c r="D81" s="430"/>
      <c r="E81" s="430"/>
      <c r="F81" s="430"/>
      <c r="G81" s="430"/>
      <c r="H81" s="238">
        <v>2010</v>
      </c>
      <c r="I81" s="232">
        <f>M81+O81+Q81+K81+S81</f>
        <v>29548.699999999997</v>
      </c>
      <c r="J81" s="220">
        <f>L81+N81+P81+R81+T81</f>
        <v>11642.8</v>
      </c>
      <c r="K81" s="222">
        <v>0</v>
      </c>
      <c r="L81" s="219">
        <v>0</v>
      </c>
      <c r="M81" s="232">
        <v>16730.6</v>
      </c>
      <c r="N81" s="220">
        <v>0</v>
      </c>
      <c r="O81" s="239">
        <v>11887</v>
      </c>
      <c r="P81" s="220">
        <v>11642.8</v>
      </c>
      <c r="Q81" s="222">
        <v>0</v>
      </c>
      <c r="R81" s="220">
        <v>0</v>
      </c>
      <c r="S81" s="222">
        <v>931.1</v>
      </c>
      <c r="T81" s="220">
        <v>0</v>
      </c>
    </row>
    <row r="82" spans="2:20" ht="62.25" thickBot="1">
      <c r="B82" s="431"/>
      <c r="C82" s="429"/>
      <c r="D82" s="431"/>
      <c r="E82" s="431"/>
      <c r="F82" s="431"/>
      <c r="G82" s="431"/>
      <c r="H82" s="240">
        <v>2011</v>
      </c>
      <c r="I82" s="202">
        <f>M82+O82+Q82+S82+K82</f>
        <v>32052.8</v>
      </c>
      <c r="J82" s="169">
        <f>L82+N82+P82+R82+T82</f>
        <v>23052.1</v>
      </c>
      <c r="K82" s="203">
        <v>0</v>
      </c>
      <c r="L82" s="201">
        <v>0</v>
      </c>
      <c r="M82" s="202">
        <v>15599.1</v>
      </c>
      <c r="N82" s="169">
        <v>8748</v>
      </c>
      <c r="O82" s="203">
        <v>15266.6</v>
      </c>
      <c r="P82" s="169">
        <v>14304.1</v>
      </c>
      <c r="Q82" s="203">
        <v>0</v>
      </c>
      <c r="R82" s="169">
        <v>0</v>
      </c>
      <c r="S82" s="203">
        <v>1187.1</v>
      </c>
      <c r="T82" s="169">
        <v>0</v>
      </c>
    </row>
    <row r="83" ht="77.25" thickBot="1"/>
    <row r="84" spans="2:20" ht="346.5" customHeight="1">
      <c r="B84" s="421">
        <v>17</v>
      </c>
      <c r="C84" s="315" t="s">
        <v>189</v>
      </c>
      <c r="D84" s="387" t="s">
        <v>190</v>
      </c>
      <c r="E84" s="387" t="s">
        <v>187</v>
      </c>
      <c r="F84" s="387" t="s">
        <v>11</v>
      </c>
      <c r="G84" s="421" t="s">
        <v>191</v>
      </c>
      <c r="H84" s="387" t="s">
        <v>187</v>
      </c>
      <c r="I84" s="432">
        <f>K84+M84+O84+Q84+S84</f>
        <v>24818</v>
      </c>
      <c r="J84" s="425">
        <f>J86+J87+J88</f>
        <v>24258.1</v>
      </c>
      <c r="K84" s="432">
        <v>0</v>
      </c>
      <c r="L84" s="425">
        <f>L86+L87+L88</f>
        <v>0</v>
      </c>
      <c r="M84" s="432">
        <v>0</v>
      </c>
      <c r="N84" s="425">
        <f>N86+N87+N88</f>
        <v>0</v>
      </c>
      <c r="O84" s="432">
        <f>O86+O87+O88</f>
        <v>24818</v>
      </c>
      <c r="P84" s="425">
        <f>P86+P87+P88</f>
        <v>24258.1</v>
      </c>
      <c r="Q84" s="432">
        <v>0</v>
      </c>
      <c r="R84" s="425">
        <f>R86+R87+R88</f>
        <v>0</v>
      </c>
      <c r="S84" s="432">
        <v>0</v>
      </c>
      <c r="T84" s="425">
        <f>T86+T87+T88</f>
        <v>0</v>
      </c>
    </row>
    <row r="85" spans="2:20" ht="31.5" thickBot="1">
      <c r="B85" s="426"/>
      <c r="C85" s="382"/>
      <c r="D85" s="388"/>
      <c r="E85" s="388"/>
      <c r="F85" s="388"/>
      <c r="G85" s="426"/>
      <c r="H85" s="436"/>
      <c r="I85" s="437"/>
      <c r="J85" s="438"/>
      <c r="K85" s="435"/>
      <c r="L85" s="433"/>
      <c r="M85" s="435"/>
      <c r="N85" s="433"/>
      <c r="O85" s="434"/>
      <c r="P85" s="433"/>
      <c r="Q85" s="435"/>
      <c r="R85" s="433"/>
      <c r="S85" s="435"/>
      <c r="T85" s="433"/>
    </row>
    <row r="86" spans="2:20" ht="61.5">
      <c r="B86" s="430"/>
      <c r="C86" s="428"/>
      <c r="D86" s="430"/>
      <c r="E86" s="388"/>
      <c r="F86" s="430"/>
      <c r="G86" s="430"/>
      <c r="H86" s="160">
        <v>2009</v>
      </c>
      <c r="I86" s="198">
        <f>K86+M86+O86+Q86+S86</f>
        <v>6000</v>
      </c>
      <c r="J86" s="162">
        <f>L86+N86+P86+R86</f>
        <v>5944.2</v>
      </c>
      <c r="K86" s="164">
        <v>0</v>
      </c>
      <c r="L86" s="162">
        <v>0</v>
      </c>
      <c r="M86" s="198">
        <v>0</v>
      </c>
      <c r="N86" s="162">
        <v>0</v>
      </c>
      <c r="O86" s="161">
        <v>6000</v>
      </c>
      <c r="P86" s="162">
        <v>5944.2</v>
      </c>
      <c r="Q86" s="164">
        <v>0</v>
      </c>
      <c r="R86" s="162">
        <v>0</v>
      </c>
      <c r="S86" s="164">
        <v>0</v>
      </c>
      <c r="T86" s="162">
        <v>0</v>
      </c>
    </row>
    <row r="87" spans="2:20" ht="61.5">
      <c r="B87" s="430"/>
      <c r="C87" s="428"/>
      <c r="D87" s="430"/>
      <c r="E87" s="388"/>
      <c r="F87" s="430"/>
      <c r="G87" s="430"/>
      <c r="H87" s="217">
        <v>2010</v>
      </c>
      <c r="I87" s="232">
        <f>K87+M87+O87+Q87+S87</f>
        <v>9318</v>
      </c>
      <c r="J87" s="220">
        <f>L87+N87+P87+R87</f>
        <v>8862</v>
      </c>
      <c r="K87" s="222">
        <v>0</v>
      </c>
      <c r="L87" s="220">
        <v>0</v>
      </c>
      <c r="M87" s="232">
        <v>0</v>
      </c>
      <c r="N87" s="220">
        <v>0</v>
      </c>
      <c r="O87" s="218">
        <v>9318</v>
      </c>
      <c r="P87" s="220">
        <v>8862</v>
      </c>
      <c r="Q87" s="222">
        <v>0</v>
      </c>
      <c r="R87" s="220">
        <v>0</v>
      </c>
      <c r="S87" s="222">
        <v>0</v>
      </c>
      <c r="T87" s="220">
        <v>0</v>
      </c>
    </row>
    <row r="88" spans="2:20" ht="62.25" thickBot="1">
      <c r="B88" s="431"/>
      <c r="C88" s="429"/>
      <c r="D88" s="431"/>
      <c r="E88" s="436"/>
      <c r="F88" s="431"/>
      <c r="G88" s="431"/>
      <c r="H88" s="199">
        <v>2011</v>
      </c>
      <c r="I88" s="202">
        <f>K88+M88+O88+Q88+S88</f>
        <v>9500</v>
      </c>
      <c r="J88" s="169">
        <f>L88+N88+P88+R88</f>
        <v>9451.9</v>
      </c>
      <c r="K88" s="203">
        <v>0</v>
      </c>
      <c r="L88" s="169">
        <v>0</v>
      </c>
      <c r="M88" s="202">
        <v>0</v>
      </c>
      <c r="N88" s="169">
        <v>0</v>
      </c>
      <c r="O88" s="200">
        <v>9500</v>
      </c>
      <c r="P88" s="169">
        <v>9451.9</v>
      </c>
      <c r="Q88" s="203">
        <v>0</v>
      </c>
      <c r="R88" s="169">
        <v>0</v>
      </c>
      <c r="S88" s="203">
        <v>0</v>
      </c>
      <c r="T88" s="169">
        <v>0</v>
      </c>
    </row>
    <row r="89" ht="77.25" thickBot="1"/>
    <row r="90" spans="2:20" ht="207.75" customHeight="1">
      <c r="B90" s="421">
        <v>18</v>
      </c>
      <c r="C90" s="315" t="s">
        <v>192</v>
      </c>
      <c r="D90" s="387" t="s">
        <v>193</v>
      </c>
      <c r="E90" s="387" t="s">
        <v>187</v>
      </c>
      <c r="F90" s="387" t="s">
        <v>11</v>
      </c>
      <c r="G90" s="421" t="s">
        <v>194</v>
      </c>
      <c r="H90" s="387" t="s">
        <v>187</v>
      </c>
      <c r="I90" s="432">
        <f>K90+M90+O90+Q90</f>
        <v>46130.72</v>
      </c>
      <c r="J90" s="425">
        <f>J92+J93+J94</f>
        <v>45333.2</v>
      </c>
      <c r="K90" s="432">
        <v>0</v>
      </c>
      <c r="L90" s="425">
        <f>L92+L93+L94</f>
        <v>0</v>
      </c>
      <c r="M90" s="432">
        <v>0</v>
      </c>
      <c r="N90" s="425">
        <f>N92+N93+N94</f>
        <v>0</v>
      </c>
      <c r="O90" s="432">
        <f>O92+O93+O94</f>
        <v>46130.72</v>
      </c>
      <c r="P90" s="425">
        <f>P92+P93+P94</f>
        <v>45333.2</v>
      </c>
      <c r="Q90" s="432">
        <v>0</v>
      </c>
      <c r="R90" s="425">
        <f>R92+R93+R94</f>
        <v>0</v>
      </c>
      <c r="S90" s="432">
        <v>0</v>
      </c>
      <c r="T90" s="425">
        <f>T92+T93+T94</f>
        <v>0</v>
      </c>
    </row>
    <row r="91" spans="2:20" ht="407.25" customHeight="1" thickBot="1">
      <c r="B91" s="426"/>
      <c r="C91" s="382"/>
      <c r="D91" s="388"/>
      <c r="E91" s="388"/>
      <c r="F91" s="388"/>
      <c r="G91" s="426"/>
      <c r="H91" s="436"/>
      <c r="I91" s="437"/>
      <c r="J91" s="438"/>
      <c r="K91" s="435"/>
      <c r="L91" s="433"/>
      <c r="M91" s="435"/>
      <c r="N91" s="433"/>
      <c r="O91" s="434"/>
      <c r="P91" s="433"/>
      <c r="Q91" s="435"/>
      <c r="R91" s="433"/>
      <c r="S91" s="435"/>
      <c r="T91" s="433"/>
    </row>
    <row r="92" spans="2:20" ht="61.5">
      <c r="B92" s="430"/>
      <c r="C92" s="428"/>
      <c r="D92" s="430"/>
      <c r="E92" s="388"/>
      <c r="F92" s="430"/>
      <c r="G92" s="430"/>
      <c r="H92" s="241">
        <v>2009</v>
      </c>
      <c r="I92" s="198">
        <f aca="true" t="shared" si="9" ref="I92:J94">K92+M92+O92+Q92</f>
        <v>14362.72</v>
      </c>
      <c r="J92" s="162">
        <f t="shared" si="9"/>
        <v>14164</v>
      </c>
      <c r="K92" s="164">
        <v>0</v>
      </c>
      <c r="L92" s="162">
        <v>0</v>
      </c>
      <c r="M92" s="198">
        <v>0</v>
      </c>
      <c r="N92" s="162">
        <v>0</v>
      </c>
      <c r="O92" s="161">
        <v>14362.72</v>
      </c>
      <c r="P92" s="162">
        <f>14164</f>
        <v>14164</v>
      </c>
      <c r="Q92" s="164">
        <v>0</v>
      </c>
      <c r="R92" s="162">
        <v>0</v>
      </c>
      <c r="S92" s="164">
        <v>0</v>
      </c>
      <c r="T92" s="162">
        <v>0</v>
      </c>
    </row>
    <row r="93" spans="2:20" ht="61.5">
      <c r="B93" s="430"/>
      <c r="C93" s="428"/>
      <c r="D93" s="430"/>
      <c r="E93" s="388"/>
      <c r="F93" s="430"/>
      <c r="G93" s="430"/>
      <c r="H93" s="242">
        <v>2010</v>
      </c>
      <c r="I93" s="232">
        <f t="shared" si="9"/>
        <v>16708</v>
      </c>
      <c r="J93" s="220">
        <f t="shared" si="9"/>
        <v>16145.9</v>
      </c>
      <c r="K93" s="222">
        <v>0</v>
      </c>
      <c r="L93" s="220">
        <v>0</v>
      </c>
      <c r="M93" s="232">
        <v>0</v>
      </c>
      <c r="N93" s="220">
        <v>0</v>
      </c>
      <c r="O93" s="218">
        <v>16708</v>
      </c>
      <c r="P93" s="220">
        <v>16145.9</v>
      </c>
      <c r="Q93" s="222">
        <v>0</v>
      </c>
      <c r="R93" s="220">
        <v>0</v>
      </c>
      <c r="S93" s="222">
        <v>0</v>
      </c>
      <c r="T93" s="220">
        <v>0</v>
      </c>
    </row>
    <row r="94" spans="2:20" ht="62.25" thickBot="1">
      <c r="B94" s="431"/>
      <c r="C94" s="429"/>
      <c r="D94" s="431"/>
      <c r="E94" s="436"/>
      <c r="F94" s="431"/>
      <c r="G94" s="431"/>
      <c r="H94" s="243">
        <v>2011</v>
      </c>
      <c r="I94" s="202">
        <f t="shared" si="9"/>
        <v>15060</v>
      </c>
      <c r="J94" s="169">
        <f t="shared" si="9"/>
        <v>15023.3</v>
      </c>
      <c r="K94" s="203">
        <v>0</v>
      </c>
      <c r="L94" s="169">
        <v>0</v>
      </c>
      <c r="M94" s="202">
        <v>0</v>
      </c>
      <c r="N94" s="169">
        <v>0</v>
      </c>
      <c r="O94" s="200">
        <v>15060</v>
      </c>
      <c r="P94" s="169">
        <v>15023.3</v>
      </c>
      <c r="Q94" s="203">
        <v>0</v>
      </c>
      <c r="R94" s="169">
        <v>0</v>
      </c>
      <c r="S94" s="203">
        <v>0</v>
      </c>
      <c r="T94" s="169">
        <v>0</v>
      </c>
    </row>
    <row r="95" ht="77.25" thickBot="1"/>
    <row r="96" spans="2:20" ht="307.5" customHeight="1" thickBot="1">
      <c r="B96" s="421">
        <v>19</v>
      </c>
      <c r="C96" s="315" t="s">
        <v>195</v>
      </c>
      <c r="D96" s="387" t="s">
        <v>196</v>
      </c>
      <c r="E96" s="387" t="s">
        <v>187</v>
      </c>
      <c r="F96" s="387" t="s">
        <v>197</v>
      </c>
      <c r="G96" s="421" t="s">
        <v>198</v>
      </c>
      <c r="H96" s="244" t="s">
        <v>187</v>
      </c>
      <c r="I96" s="196">
        <f>K96+M96+O96+Q96</f>
        <v>2236.43</v>
      </c>
      <c r="J96" s="157">
        <f>J97+J98+J99</f>
        <v>2213.8</v>
      </c>
      <c r="K96" s="180">
        <v>0</v>
      </c>
      <c r="L96" s="195">
        <f>L97+L98+L99</f>
        <v>0</v>
      </c>
      <c r="M96" s="196">
        <f>M97+M98</f>
        <v>0</v>
      </c>
      <c r="N96" s="157">
        <f>N97+N98+N99</f>
        <v>0</v>
      </c>
      <c r="O96" s="180">
        <f>O97+O98+O99</f>
        <v>2236.43</v>
      </c>
      <c r="P96" s="195">
        <f>P97+P98+P99</f>
        <v>2213.8</v>
      </c>
      <c r="Q96" s="196">
        <v>0</v>
      </c>
      <c r="R96" s="157">
        <f>R97+R98+R99</f>
        <v>0</v>
      </c>
      <c r="S96" s="196">
        <v>0</v>
      </c>
      <c r="T96" s="157">
        <f>T97+T98+T99</f>
        <v>0</v>
      </c>
    </row>
    <row r="97" spans="2:20" ht="61.5">
      <c r="B97" s="391"/>
      <c r="C97" s="316"/>
      <c r="D97" s="391"/>
      <c r="E97" s="391"/>
      <c r="F97" s="391"/>
      <c r="G97" s="391"/>
      <c r="H97" s="241">
        <v>2009</v>
      </c>
      <c r="I97" s="198">
        <f>K97+M97+O97+Q97</f>
        <v>950.55</v>
      </c>
      <c r="J97" s="162">
        <f>L97+N97+P97+R97</f>
        <v>930.2</v>
      </c>
      <c r="K97" s="164">
        <v>0</v>
      </c>
      <c r="L97" s="197">
        <v>0</v>
      </c>
      <c r="M97" s="198">
        <v>0</v>
      </c>
      <c r="N97" s="162">
        <v>0</v>
      </c>
      <c r="O97" s="164">
        <v>950.55</v>
      </c>
      <c r="P97" s="197">
        <v>930.2</v>
      </c>
      <c r="Q97" s="198">
        <v>0</v>
      </c>
      <c r="R97" s="162">
        <v>0</v>
      </c>
      <c r="S97" s="198">
        <v>0</v>
      </c>
      <c r="T97" s="162">
        <v>0</v>
      </c>
    </row>
    <row r="98" spans="2:20" ht="61.5">
      <c r="B98" s="391"/>
      <c r="C98" s="316"/>
      <c r="D98" s="391"/>
      <c r="E98" s="391"/>
      <c r="F98" s="391"/>
      <c r="G98" s="391"/>
      <c r="H98" s="242">
        <v>2010</v>
      </c>
      <c r="I98" s="232">
        <f>K98+M98+O98+Q98</f>
        <v>935.88</v>
      </c>
      <c r="J98" s="220">
        <f>L98+N98+P98+R98+T98</f>
        <v>935.6</v>
      </c>
      <c r="K98" s="222">
        <v>0</v>
      </c>
      <c r="L98" s="219">
        <v>0</v>
      </c>
      <c r="M98" s="232">
        <v>0</v>
      </c>
      <c r="N98" s="220">
        <v>0</v>
      </c>
      <c r="O98" s="222">
        <v>935.88</v>
      </c>
      <c r="P98" s="219">
        <v>935.6</v>
      </c>
      <c r="Q98" s="232">
        <v>0</v>
      </c>
      <c r="R98" s="220">
        <v>0</v>
      </c>
      <c r="S98" s="232">
        <v>0</v>
      </c>
      <c r="T98" s="220">
        <v>0</v>
      </c>
    </row>
    <row r="99" spans="2:20" ht="62.25" thickBot="1">
      <c r="B99" s="392"/>
      <c r="C99" s="317"/>
      <c r="D99" s="392"/>
      <c r="E99" s="392"/>
      <c r="F99" s="392"/>
      <c r="G99" s="392"/>
      <c r="H99" s="243">
        <v>2011</v>
      </c>
      <c r="I99" s="202">
        <f>K99+M99+O99+Q99</f>
        <v>350</v>
      </c>
      <c r="J99" s="169">
        <f>L99+N99+P99+R99+T99</f>
        <v>348</v>
      </c>
      <c r="K99" s="203">
        <v>0</v>
      </c>
      <c r="L99" s="201">
        <v>0</v>
      </c>
      <c r="M99" s="202">
        <v>0</v>
      </c>
      <c r="N99" s="169">
        <v>0</v>
      </c>
      <c r="O99" s="203">
        <v>350</v>
      </c>
      <c r="P99" s="201">
        <v>348</v>
      </c>
      <c r="Q99" s="202">
        <v>0</v>
      </c>
      <c r="R99" s="169">
        <v>0</v>
      </c>
      <c r="S99" s="202">
        <v>0</v>
      </c>
      <c r="T99" s="169">
        <v>0</v>
      </c>
    </row>
    <row r="100" ht="77.25" thickBot="1"/>
    <row r="101" spans="2:20" ht="79.5" customHeight="1">
      <c r="B101" s="421">
        <v>20</v>
      </c>
      <c r="C101" s="315" t="s">
        <v>199</v>
      </c>
      <c r="D101" s="387" t="s">
        <v>200</v>
      </c>
      <c r="E101" s="387" t="s">
        <v>187</v>
      </c>
      <c r="F101" s="387" t="s">
        <v>201</v>
      </c>
      <c r="G101" s="421" t="s">
        <v>202</v>
      </c>
      <c r="H101" s="387" t="s">
        <v>187</v>
      </c>
      <c r="I101" s="432">
        <f>K101+M101+O101+Q101+S101</f>
        <v>347374.79</v>
      </c>
      <c r="J101" s="425">
        <f>J103+J104+J105+J106</f>
        <v>236236.19999999998</v>
      </c>
      <c r="K101" s="432">
        <v>0</v>
      </c>
      <c r="L101" s="425">
        <f aca="true" t="shared" si="10" ref="L101:T101">L103+L104+L105+L106</f>
        <v>0</v>
      </c>
      <c r="M101" s="432">
        <f t="shared" si="10"/>
        <v>302202.94</v>
      </c>
      <c r="N101" s="425">
        <f t="shared" si="10"/>
        <v>202227.1</v>
      </c>
      <c r="O101" s="432">
        <f t="shared" si="10"/>
        <v>43626.6</v>
      </c>
      <c r="P101" s="425">
        <f t="shared" si="10"/>
        <v>32509.1</v>
      </c>
      <c r="Q101" s="432">
        <f t="shared" si="10"/>
        <v>0</v>
      </c>
      <c r="R101" s="425">
        <f t="shared" si="10"/>
        <v>0</v>
      </c>
      <c r="S101" s="432">
        <f t="shared" si="10"/>
        <v>1545.25</v>
      </c>
      <c r="T101" s="425">
        <f t="shared" si="10"/>
        <v>1500</v>
      </c>
    </row>
    <row r="102" spans="2:20" ht="409.5" customHeight="1" thickBot="1">
      <c r="B102" s="426"/>
      <c r="C102" s="382"/>
      <c r="D102" s="388"/>
      <c r="E102" s="388"/>
      <c r="F102" s="388"/>
      <c r="G102" s="426"/>
      <c r="H102" s="354"/>
      <c r="I102" s="297"/>
      <c r="J102" s="298"/>
      <c r="K102" s="297"/>
      <c r="L102" s="298"/>
      <c r="M102" s="297"/>
      <c r="N102" s="298"/>
      <c r="O102" s="297"/>
      <c r="P102" s="298"/>
      <c r="Q102" s="297"/>
      <c r="R102" s="298"/>
      <c r="S102" s="297"/>
      <c r="T102" s="298"/>
    </row>
    <row r="103" spans="2:20" ht="61.5">
      <c r="B103" s="426"/>
      <c r="C103" s="316"/>
      <c r="D103" s="391"/>
      <c r="E103" s="391"/>
      <c r="F103" s="391"/>
      <c r="G103" s="389"/>
      <c r="H103" s="211">
        <v>2009</v>
      </c>
      <c r="I103" s="230">
        <f>K103+M103+O103+Q103+S103</f>
        <v>18418.440000000002</v>
      </c>
      <c r="J103" s="214">
        <f>L103+N103+P103+R103+T103</f>
        <v>18418.4</v>
      </c>
      <c r="K103" s="230">
        <v>0</v>
      </c>
      <c r="L103" s="214">
        <v>0</v>
      </c>
      <c r="M103" s="230">
        <v>15226.44</v>
      </c>
      <c r="N103" s="214">
        <v>15226.4</v>
      </c>
      <c r="O103" s="230">
        <v>1692</v>
      </c>
      <c r="P103" s="214">
        <v>1692</v>
      </c>
      <c r="Q103" s="230">
        <v>0</v>
      </c>
      <c r="R103" s="214">
        <v>0</v>
      </c>
      <c r="S103" s="230">
        <v>1500</v>
      </c>
      <c r="T103" s="214">
        <v>1500</v>
      </c>
    </row>
    <row r="104" spans="2:20" ht="61.5">
      <c r="B104" s="426"/>
      <c r="C104" s="316"/>
      <c r="D104" s="391"/>
      <c r="E104" s="391"/>
      <c r="F104" s="391"/>
      <c r="G104" s="389"/>
      <c r="H104" s="217">
        <v>2010</v>
      </c>
      <c r="I104" s="232">
        <f>K104+M104+O104+S104</f>
        <v>47578.45</v>
      </c>
      <c r="J104" s="214">
        <f>L104+N104+P104+R104+T104</f>
        <v>47578.399999999994</v>
      </c>
      <c r="K104" s="232">
        <v>0</v>
      </c>
      <c r="L104" s="220">
        <v>0</v>
      </c>
      <c r="M104" s="232">
        <v>36301.6</v>
      </c>
      <c r="N104" s="220">
        <v>36301.6</v>
      </c>
      <c r="O104" s="232">
        <v>11231.6</v>
      </c>
      <c r="P104" s="220">
        <v>11276.8</v>
      </c>
      <c r="Q104" s="232">
        <v>0</v>
      </c>
      <c r="R104" s="220">
        <v>0</v>
      </c>
      <c r="S104" s="232">
        <v>45.25</v>
      </c>
      <c r="T104" s="220">
        <v>0</v>
      </c>
    </row>
    <row r="105" spans="2:20" ht="61.5">
      <c r="B105" s="426"/>
      <c r="C105" s="316"/>
      <c r="D105" s="391"/>
      <c r="E105" s="391"/>
      <c r="F105" s="391"/>
      <c r="G105" s="389"/>
      <c r="H105" s="217">
        <v>2011</v>
      </c>
      <c r="I105" s="232">
        <f>K105+M105+O105+Q105+S105</f>
        <v>281377.9</v>
      </c>
      <c r="J105" s="214">
        <f>L105+N105+P105+R105+T105</f>
        <v>170239.4</v>
      </c>
      <c r="K105" s="232">
        <v>0</v>
      </c>
      <c r="L105" s="220">
        <v>0</v>
      </c>
      <c r="M105" s="232">
        <v>250674.9</v>
      </c>
      <c r="N105" s="220">
        <v>150699.1</v>
      </c>
      <c r="O105" s="232">
        <v>30703</v>
      </c>
      <c r="P105" s="220">
        <v>19540.3</v>
      </c>
      <c r="Q105" s="232">
        <v>0</v>
      </c>
      <c r="R105" s="220">
        <v>0</v>
      </c>
      <c r="S105" s="232">
        <v>0</v>
      </c>
      <c r="T105" s="220">
        <v>0</v>
      </c>
    </row>
    <row r="106" spans="2:20" ht="77.25" customHeight="1" thickBot="1">
      <c r="B106" s="427"/>
      <c r="C106" s="317"/>
      <c r="D106" s="392"/>
      <c r="E106" s="392"/>
      <c r="F106" s="392"/>
      <c r="G106" s="390"/>
      <c r="H106" s="199"/>
      <c r="I106" s="202"/>
      <c r="J106" s="169"/>
      <c r="K106" s="202"/>
      <c r="L106" s="169"/>
      <c r="M106" s="202"/>
      <c r="N106" s="169"/>
      <c r="O106" s="202"/>
      <c r="P106" s="169"/>
      <c r="Q106" s="202"/>
      <c r="R106" s="169"/>
      <c r="S106" s="202"/>
      <c r="T106" s="169"/>
    </row>
    <row r="107" spans="2:20" ht="77.25" thickBot="1">
      <c r="B107" s="245"/>
      <c r="G107" s="246"/>
      <c r="H107" s="206"/>
      <c r="I107" s="247"/>
      <c r="J107" s="247"/>
      <c r="K107" s="247"/>
      <c r="L107" s="247"/>
      <c r="M107" s="247"/>
      <c r="N107" s="247"/>
      <c r="O107" s="247"/>
      <c r="P107" s="247"/>
      <c r="Q107" s="247"/>
      <c r="R107" s="248"/>
      <c r="S107" s="247"/>
      <c r="T107" s="248"/>
    </row>
    <row r="108" spans="2:20" ht="407.25" customHeight="1">
      <c r="B108" s="421">
        <v>21</v>
      </c>
      <c r="C108" s="315" t="s">
        <v>203</v>
      </c>
      <c r="D108" s="387" t="s">
        <v>204</v>
      </c>
      <c r="E108" s="387" t="s">
        <v>187</v>
      </c>
      <c r="F108" s="387" t="s">
        <v>201</v>
      </c>
      <c r="G108" s="421" t="s">
        <v>205</v>
      </c>
      <c r="H108" s="136" t="s">
        <v>187</v>
      </c>
      <c r="I108" s="249">
        <f>K108+M108+O108+Q108+S108</f>
        <v>120689.38</v>
      </c>
      <c r="J108" s="236">
        <f aca="true" t="shared" si="11" ref="J108:T108">J110+J111+J112+J113</f>
        <v>118341.61</v>
      </c>
      <c r="K108" s="249">
        <f t="shared" si="11"/>
        <v>4985.1</v>
      </c>
      <c r="L108" s="236">
        <f t="shared" si="11"/>
        <v>4985.1</v>
      </c>
      <c r="M108" s="250">
        <f t="shared" si="11"/>
        <v>88920.76999999999</v>
      </c>
      <c r="N108" s="251">
        <f t="shared" si="11"/>
        <v>88920.7</v>
      </c>
      <c r="O108" s="249">
        <f t="shared" si="11"/>
        <v>26783.510000000002</v>
      </c>
      <c r="P108" s="236">
        <f t="shared" si="11"/>
        <v>24435.81</v>
      </c>
      <c r="Q108" s="249">
        <f t="shared" si="11"/>
        <v>0</v>
      </c>
      <c r="R108" s="236">
        <f t="shared" si="11"/>
        <v>0</v>
      </c>
      <c r="S108" s="249">
        <f t="shared" si="11"/>
        <v>0</v>
      </c>
      <c r="T108" s="236">
        <f t="shared" si="11"/>
        <v>0</v>
      </c>
    </row>
    <row r="109" spans="2:20" ht="69.75" customHeight="1" thickBot="1">
      <c r="B109" s="426"/>
      <c r="C109" s="382"/>
      <c r="D109" s="388"/>
      <c r="E109" s="388"/>
      <c r="F109" s="388"/>
      <c r="G109" s="426"/>
      <c r="H109" s="136"/>
      <c r="I109" s="249"/>
      <c r="J109" s="236"/>
      <c r="K109" s="250"/>
      <c r="L109" s="236"/>
      <c r="M109" s="250"/>
      <c r="N109" s="251"/>
      <c r="O109" s="249"/>
      <c r="P109" s="236"/>
      <c r="Q109" s="249"/>
      <c r="R109" s="236"/>
      <c r="S109" s="249"/>
      <c r="T109" s="236"/>
    </row>
    <row r="110" spans="2:20" ht="61.5">
      <c r="B110" s="426"/>
      <c r="C110" s="428"/>
      <c r="D110" s="430"/>
      <c r="E110" s="430"/>
      <c r="F110" s="430"/>
      <c r="G110" s="430"/>
      <c r="H110" s="160">
        <v>2009</v>
      </c>
      <c r="I110" s="198">
        <f>K110+M110+O110+Q110+S110</f>
        <v>9720.71</v>
      </c>
      <c r="J110" s="162">
        <f>L110+N110+P110</f>
        <v>9720.71</v>
      </c>
      <c r="K110" s="164">
        <v>0</v>
      </c>
      <c r="L110" s="162">
        <v>0</v>
      </c>
      <c r="M110" s="198">
        <v>8490</v>
      </c>
      <c r="N110" s="162">
        <v>8490</v>
      </c>
      <c r="O110" s="198">
        <v>1230.71</v>
      </c>
      <c r="P110" s="162">
        <v>1230.71</v>
      </c>
      <c r="Q110" s="198">
        <v>0</v>
      </c>
      <c r="R110" s="162">
        <v>0</v>
      </c>
      <c r="S110" s="198">
        <v>0</v>
      </c>
      <c r="T110" s="162">
        <v>0</v>
      </c>
    </row>
    <row r="111" spans="2:20" ht="61.5">
      <c r="B111" s="426"/>
      <c r="C111" s="428"/>
      <c r="D111" s="430"/>
      <c r="E111" s="430"/>
      <c r="F111" s="430"/>
      <c r="G111" s="430"/>
      <c r="H111" s="217">
        <v>2010</v>
      </c>
      <c r="I111" s="232">
        <f>K111+M111+O111+Q111+S111</f>
        <v>73697.2</v>
      </c>
      <c r="J111" s="220">
        <f>L111+N111+P111</f>
        <v>73697.2</v>
      </c>
      <c r="K111" s="222">
        <v>4985.1</v>
      </c>
      <c r="L111" s="220">
        <v>4985.1</v>
      </c>
      <c r="M111" s="232">
        <v>50069.7</v>
      </c>
      <c r="N111" s="220">
        <v>50069.7</v>
      </c>
      <c r="O111" s="232">
        <v>18642.4</v>
      </c>
      <c r="P111" s="220">
        <v>18642.4</v>
      </c>
      <c r="Q111" s="232">
        <v>0</v>
      </c>
      <c r="R111" s="220">
        <v>0</v>
      </c>
      <c r="S111" s="232">
        <v>0</v>
      </c>
      <c r="T111" s="220">
        <v>0</v>
      </c>
    </row>
    <row r="112" spans="2:20" ht="61.5">
      <c r="B112" s="426"/>
      <c r="C112" s="428"/>
      <c r="D112" s="430"/>
      <c r="E112" s="430"/>
      <c r="F112" s="430"/>
      <c r="G112" s="430"/>
      <c r="H112" s="217">
        <v>2011</v>
      </c>
      <c r="I112" s="232">
        <f>K112+M112+O112+Q112+S112</f>
        <v>37271.47</v>
      </c>
      <c r="J112" s="220">
        <f>L112+N112+P112</f>
        <v>34923.7</v>
      </c>
      <c r="K112" s="222">
        <v>0</v>
      </c>
      <c r="L112" s="220">
        <v>0</v>
      </c>
      <c r="M112" s="232">
        <v>30361.07</v>
      </c>
      <c r="N112" s="220">
        <v>30361</v>
      </c>
      <c r="O112" s="232">
        <v>6910.4</v>
      </c>
      <c r="P112" s="220">
        <v>4562.7</v>
      </c>
      <c r="Q112" s="232">
        <v>0</v>
      </c>
      <c r="R112" s="220">
        <v>0</v>
      </c>
      <c r="S112" s="232">
        <v>0</v>
      </c>
      <c r="T112" s="220">
        <v>0</v>
      </c>
    </row>
    <row r="113" spans="2:20" ht="62.25" thickBot="1">
      <c r="B113" s="427"/>
      <c r="C113" s="429"/>
      <c r="D113" s="431"/>
      <c r="E113" s="431"/>
      <c r="F113" s="431"/>
      <c r="G113" s="431"/>
      <c r="H113" s="199"/>
      <c r="I113" s="202"/>
      <c r="J113" s="169"/>
      <c r="K113" s="203"/>
      <c r="L113" s="169"/>
      <c r="M113" s="202"/>
      <c r="N113" s="169"/>
      <c r="O113" s="202"/>
      <c r="P113" s="169"/>
      <c r="Q113" s="202"/>
      <c r="R113" s="169"/>
      <c r="S113" s="202"/>
      <c r="T113" s="169"/>
    </row>
    <row r="114" ht="77.25" thickBot="1"/>
    <row r="115" spans="2:20" ht="265.5" customHeight="1" thickBot="1">
      <c r="B115" s="421">
        <v>22</v>
      </c>
      <c r="C115" s="315" t="s">
        <v>206</v>
      </c>
      <c r="D115" s="387" t="s">
        <v>207</v>
      </c>
      <c r="E115" s="387" t="s">
        <v>208</v>
      </c>
      <c r="F115" s="387" t="s">
        <v>209</v>
      </c>
      <c r="G115" s="422" t="s">
        <v>210</v>
      </c>
      <c r="H115" s="252" t="s">
        <v>208</v>
      </c>
      <c r="I115" s="196">
        <f aca="true" t="shared" si="12" ref="I115:P115">I116+I117</f>
        <v>2638</v>
      </c>
      <c r="J115" s="195">
        <f t="shared" si="12"/>
        <v>2612</v>
      </c>
      <c r="K115" s="196">
        <f t="shared" si="12"/>
        <v>0</v>
      </c>
      <c r="L115" s="195">
        <f t="shared" si="12"/>
        <v>0</v>
      </c>
      <c r="M115" s="196">
        <f t="shared" si="12"/>
        <v>0</v>
      </c>
      <c r="N115" s="195">
        <f t="shared" si="12"/>
        <v>0</v>
      </c>
      <c r="O115" s="196">
        <f t="shared" si="12"/>
        <v>2638</v>
      </c>
      <c r="P115" s="157">
        <f t="shared" si="12"/>
        <v>2612</v>
      </c>
      <c r="Q115" s="180">
        <f>SUM(Q116:Q117)</f>
        <v>0</v>
      </c>
      <c r="R115" s="157">
        <f>R116+R117</f>
        <v>0</v>
      </c>
      <c r="S115" s="180">
        <f>SUM(S116:S117)</f>
        <v>0</v>
      </c>
      <c r="T115" s="157">
        <f>T116+T117</f>
        <v>0</v>
      </c>
    </row>
    <row r="116" spans="2:20" ht="61.5">
      <c r="B116" s="391"/>
      <c r="C116" s="383"/>
      <c r="D116" s="389"/>
      <c r="E116" s="389"/>
      <c r="F116" s="389"/>
      <c r="G116" s="423"/>
      <c r="H116" s="253">
        <v>2010</v>
      </c>
      <c r="I116" s="198">
        <f>K116+M116+O116+Q116</f>
        <v>1000</v>
      </c>
      <c r="J116" s="197">
        <f>L116+N116+P116+R116</f>
        <v>974</v>
      </c>
      <c r="K116" s="198">
        <v>0</v>
      </c>
      <c r="L116" s="197">
        <v>0</v>
      </c>
      <c r="M116" s="198">
        <v>0</v>
      </c>
      <c r="N116" s="197">
        <v>0</v>
      </c>
      <c r="O116" s="198">
        <v>1000</v>
      </c>
      <c r="P116" s="162">
        <v>974</v>
      </c>
      <c r="Q116" s="164">
        <v>0</v>
      </c>
      <c r="R116" s="162">
        <v>0</v>
      </c>
      <c r="S116" s="164">
        <v>0</v>
      </c>
      <c r="T116" s="162">
        <v>0</v>
      </c>
    </row>
    <row r="117" spans="2:20" ht="62.25" thickBot="1">
      <c r="B117" s="392"/>
      <c r="C117" s="384"/>
      <c r="D117" s="390"/>
      <c r="E117" s="390"/>
      <c r="F117" s="390"/>
      <c r="G117" s="424"/>
      <c r="H117" s="243">
        <v>2011</v>
      </c>
      <c r="I117" s="202">
        <f>K117+M117+O117+Q117</f>
        <v>1638</v>
      </c>
      <c r="J117" s="201">
        <f>L117+N117+P117+R117</f>
        <v>1638</v>
      </c>
      <c r="K117" s="202">
        <v>0</v>
      </c>
      <c r="L117" s="201">
        <v>0</v>
      </c>
      <c r="M117" s="202">
        <v>0</v>
      </c>
      <c r="N117" s="201">
        <v>0</v>
      </c>
      <c r="O117" s="202">
        <v>1638</v>
      </c>
      <c r="P117" s="169">
        <v>1638</v>
      </c>
      <c r="Q117" s="203">
        <v>0</v>
      </c>
      <c r="R117" s="182">
        <v>0</v>
      </c>
      <c r="S117" s="203">
        <v>0</v>
      </c>
      <c r="T117" s="182">
        <v>0</v>
      </c>
    </row>
    <row r="118" ht="77.25" thickBot="1"/>
    <row r="119" spans="2:20" ht="231" customHeight="1" thickBot="1">
      <c r="B119" s="254"/>
      <c r="C119" s="274" t="s">
        <v>211</v>
      </c>
      <c r="D119" s="278" t="s">
        <v>212</v>
      </c>
      <c r="E119" s="282" t="s">
        <v>213</v>
      </c>
      <c r="F119" s="282" t="s">
        <v>214</v>
      </c>
      <c r="G119" s="291" t="s">
        <v>215</v>
      </c>
      <c r="H119" s="40" t="s">
        <v>213</v>
      </c>
      <c r="I119" s="41">
        <f aca="true" t="shared" si="13" ref="I119:T119">I120+I121+I122</f>
        <v>1457</v>
      </c>
      <c r="J119" s="42">
        <f t="shared" si="13"/>
        <v>1533.1</v>
      </c>
      <c r="K119" s="41">
        <f t="shared" si="13"/>
        <v>0</v>
      </c>
      <c r="L119" s="42">
        <f t="shared" si="13"/>
        <v>0</v>
      </c>
      <c r="M119" s="41">
        <f t="shared" si="13"/>
        <v>0</v>
      </c>
      <c r="N119" s="42">
        <f t="shared" si="13"/>
        <v>0</v>
      </c>
      <c r="O119" s="41">
        <f t="shared" si="13"/>
        <v>1457</v>
      </c>
      <c r="P119" s="42">
        <f t="shared" si="13"/>
        <v>1533.1</v>
      </c>
      <c r="Q119" s="43">
        <f t="shared" si="13"/>
        <v>0</v>
      </c>
      <c r="R119" s="42">
        <f t="shared" si="13"/>
        <v>0</v>
      </c>
      <c r="S119" s="43">
        <f t="shared" si="13"/>
        <v>0</v>
      </c>
      <c r="T119" s="42">
        <f t="shared" si="13"/>
        <v>0</v>
      </c>
    </row>
    <row r="120" spans="2:20" ht="61.5">
      <c r="B120" s="137">
        <v>23</v>
      </c>
      <c r="C120" s="320"/>
      <c r="D120" s="292"/>
      <c r="E120" s="283"/>
      <c r="F120" s="419"/>
      <c r="G120" s="292"/>
      <c r="H120" s="44">
        <v>2010</v>
      </c>
      <c r="I120" s="45">
        <f>K120+M120+O120+Q120</f>
        <v>885</v>
      </c>
      <c r="J120" s="46">
        <f>L120+N120+P120+R120+T120</f>
        <v>777.2</v>
      </c>
      <c r="K120" s="45">
        <v>0</v>
      </c>
      <c r="L120" s="46">
        <v>0</v>
      </c>
      <c r="M120" s="45">
        <v>0</v>
      </c>
      <c r="N120" s="46">
        <v>0</v>
      </c>
      <c r="O120" s="45">
        <v>885</v>
      </c>
      <c r="P120" s="46">
        <v>777.2</v>
      </c>
      <c r="Q120" s="47">
        <v>0</v>
      </c>
      <c r="R120" s="46">
        <v>0</v>
      </c>
      <c r="S120" s="47">
        <v>0</v>
      </c>
      <c r="T120" s="46">
        <v>0</v>
      </c>
    </row>
    <row r="121" spans="2:20" ht="61.5">
      <c r="B121" s="137"/>
      <c r="C121" s="320"/>
      <c r="D121" s="292"/>
      <c r="E121" s="283"/>
      <c r="F121" s="419"/>
      <c r="G121" s="292"/>
      <c r="H121" s="48">
        <v>2011</v>
      </c>
      <c r="I121" s="29">
        <f>K121+M121+O121+Q121</f>
        <v>275</v>
      </c>
      <c r="J121" s="46">
        <f>L121+N121+P121+R121+T121</f>
        <v>271.8</v>
      </c>
      <c r="K121" s="29">
        <v>0</v>
      </c>
      <c r="L121" s="30">
        <v>0</v>
      </c>
      <c r="M121" s="29">
        <v>0</v>
      </c>
      <c r="N121" s="30">
        <v>0</v>
      </c>
      <c r="O121" s="29">
        <v>275</v>
      </c>
      <c r="P121" s="30">
        <v>271.8</v>
      </c>
      <c r="Q121" s="31">
        <v>0</v>
      </c>
      <c r="R121" s="30">
        <v>0</v>
      </c>
      <c r="S121" s="31">
        <v>0</v>
      </c>
      <c r="T121" s="30">
        <v>0</v>
      </c>
    </row>
    <row r="122" spans="2:20" ht="62.25" thickBot="1">
      <c r="B122" s="138"/>
      <c r="C122" s="321"/>
      <c r="D122" s="293"/>
      <c r="E122" s="134"/>
      <c r="F122" s="420"/>
      <c r="G122" s="293"/>
      <c r="H122" s="49">
        <v>2012</v>
      </c>
      <c r="I122" s="35">
        <f>K122+M122+O122+Q122</f>
        <v>297</v>
      </c>
      <c r="J122" s="46">
        <f>L122+N122+P122+R122+T122</f>
        <v>484.1</v>
      </c>
      <c r="K122" s="35">
        <v>0</v>
      </c>
      <c r="L122" s="34">
        <v>0</v>
      </c>
      <c r="M122" s="35">
        <v>0</v>
      </c>
      <c r="N122" s="34">
        <v>0</v>
      </c>
      <c r="O122" s="35">
        <v>297</v>
      </c>
      <c r="P122" s="34">
        <v>484.1</v>
      </c>
      <c r="Q122" s="33">
        <v>0</v>
      </c>
      <c r="R122" s="34">
        <v>0</v>
      </c>
      <c r="S122" s="33">
        <v>0</v>
      </c>
      <c r="T122" s="34">
        <v>0</v>
      </c>
    </row>
    <row r="123" spans="3:20" ht="77.25" thickBot="1">
      <c r="C123" s="113"/>
      <c r="D123" s="37"/>
      <c r="E123" s="119"/>
      <c r="F123" s="119"/>
      <c r="G123" s="37"/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9"/>
      <c r="S123" s="38"/>
      <c r="T123" s="39"/>
    </row>
    <row r="124" spans="2:20" ht="407.25" customHeight="1" thickBot="1">
      <c r="B124" s="245"/>
      <c r="C124" s="274" t="s">
        <v>216</v>
      </c>
      <c r="D124" s="278" t="s">
        <v>217</v>
      </c>
      <c r="E124" s="282" t="s">
        <v>213</v>
      </c>
      <c r="F124" s="282" t="s">
        <v>159</v>
      </c>
      <c r="G124" s="291" t="s">
        <v>160</v>
      </c>
      <c r="H124" s="40" t="s">
        <v>213</v>
      </c>
      <c r="I124" s="43">
        <f>K124+M124+O124+Q124+S124</f>
        <v>53991.924999999996</v>
      </c>
      <c r="J124" s="50">
        <f>J125+J126+J127</f>
        <v>53680.452999999994</v>
      </c>
      <c r="K124" s="41">
        <f aca="true" t="shared" si="14" ref="K124:T124">K125+K126+K127</f>
        <v>390</v>
      </c>
      <c r="L124" s="42">
        <f>L125+L126+L127</f>
        <v>389.2</v>
      </c>
      <c r="M124" s="41">
        <f t="shared" si="14"/>
        <v>5154.4</v>
      </c>
      <c r="N124" s="42">
        <f t="shared" si="14"/>
        <v>5144.3</v>
      </c>
      <c r="O124" s="41">
        <f t="shared" si="14"/>
        <v>48447.524999999994</v>
      </c>
      <c r="P124" s="42">
        <f t="shared" si="14"/>
        <v>48146.952999999994</v>
      </c>
      <c r="Q124" s="41">
        <f t="shared" si="14"/>
        <v>0</v>
      </c>
      <c r="R124" s="42">
        <f t="shared" si="14"/>
        <v>0</v>
      </c>
      <c r="S124" s="41">
        <f t="shared" si="14"/>
        <v>0</v>
      </c>
      <c r="T124" s="42">
        <f t="shared" si="14"/>
        <v>0</v>
      </c>
    </row>
    <row r="125" spans="2:20" ht="72.75" customHeight="1">
      <c r="B125" s="255"/>
      <c r="C125" s="320"/>
      <c r="D125" s="322"/>
      <c r="E125" s="283"/>
      <c r="F125" s="346"/>
      <c r="G125" s="292"/>
      <c r="H125" s="44">
        <v>2010</v>
      </c>
      <c r="I125" s="47">
        <f>K125+M125+O125+Q125+S125</f>
        <v>13782</v>
      </c>
      <c r="J125" s="51">
        <f>L125+N125+P125+R125+T125</f>
        <v>13482</v>
      </c>
      <c r="K125" s="45">
        <v>0</v>
      </c>
      <c r="L125" s="46">
        <v>0</v>
      </c>
      <c r="M125" s="45">
        <v>0</v>
      </c>
      <c r="N125" s="46">
        <v>0</v>
      </c>
      <c r="O125" s="45">
        <v>13782</v>
      </c>
      <c r="P125" s="46">
        <v>13482</v>
      </c>
      <c r="Q125" s="45">
        <v>0</v>
      </c>
      <c r="R125" s="46">
        <v>0</v>
      </c>
      <c r="S125" s="45">
        <v>0</v>
      </c>
      <c r="T125" s="46">
        <v>0</v>
      </c>
    </row>
    <row r="126" spans="2:20" ht="61.5">
      <c r="B126" s="255">
        <v>24</v>
      </c>
      <c r="C126" s="320"/>
      <c r="D126" s="322"/>
      <c r="E126" s="283"/>
      <c r="F126" s="346"/>
      <c r="G126" s="292"/>
      <c r="H126" s="48">
        <v>2011</v>
      </c>
      <c r="I126" s="31">
        <f>K126+M126+O126+Q126+S126</f>
        <v>15287.653</v>
      </c>
      <c r="J126" s="51">
        <f>L126+N126+P126+R126+T126</f>
        <v>15287.653</v>
      </c>
      <c r="K126" s="29">
        <v>0</v>
      </c>
      <c r="L126" s="30">
        <v>0</v>
      </c>
      <c r="M126" s="29">
        <v>0</v>
      </c>
      <c r="N126" s="30">
        <v>0</v>
      </c>
      <c r="O126" s="29">
        <v>15287.653</v>
      </c>
      <c r="P126" s="30">
        <v>15287.653</v>
      </c>
      <c r="Q126" s="29">
        <v>0</v>
      </c>
      <c r="R126" s="30">
        <v>0</v>
      </c>
      <c r="S126" s="29">
        <v>0</v>
      </c>
      <c r="T126" s="30">
        <v>0</v>
      </c>
    </row>
    <row r="127" spans="2:20" ht="62.25" thickBot="1">
      <c r="B127" s="256"/>
      <c r="C127" s="321"/>
      <c r="D127" s="366"/>
      <c r="E127" s="296"/>
      <c r="F127" s="347"/>
      <c r="G127" s="293"/>
      <c r="H127" s="53">
        <v>2012</v>
      </c>
      <c r="I127" s="71">
        <f>K127+M127+O127+Q127+S127</f>
        <v>24922.271999999997</v>
      </c>
      <c r="J127" s="99">
        <f>L127+N127+P127+R127+T127</f>
        <v>24910.8</v>
      </c>
      <c r="K127" s="36">
        <v>390</v>
      </c>
      <c r="L127" s="55">
        <v>389.2</v>
      </c>
      <c r="M127" s="36">
        <v>5154.4</v>
      </c>
      <c r="N127" s="55">
        <v>5144.3</v>
      </c>
      <c r="O127" s="36">
        <v>19377.872</v>
      </c>
      <c r="P127" s="55">
        <v>19377.3</v>
      </c>
      <c r="Q127" s="36">
        <v>0</v>
      </c>
      <c r="R127" s="55">
        <v>0</v>
      </c>
      <c r="S127" s="36">
        <v>0</v>
      </c>
      <c r="T127" s="55">
        <v>0</v>
      </c>
    </row>
    <row r="128" ht="77.25" thickBot="1"/>
    <row r="129" spans="2:20" ht="301.5" customHeight="1">
      <c r="B129" s="254"/>
      <c r="C129" s="274" t="s">
        <v>218</v>
      </c>
      <c r="D129" s="278" t="s">
        <v>219</v>
      </c>
      <c r="E129" s="282" t="s">
        <v>17</v>
      </c>
      <c r="F129" s="282" t="s">
        <v>220</v>
      </c>
      <c r="G129" s="362" t="s">
        <v>221</v>
      </c>
      <c r="H129" s="278" t="s">
        <v>17</v>
      </c>
      <c r="I129" s="268">
        <f>I131+I132</f>
        <v>6521.87</v>
      </c>
      <c r="J129" s="266">
        <f aca="true" t="shared" si="15" ref="J129:O129">J131+J132</f>
        <v>6072.9</v>
      </c>
      <c r="K129" s="268">
        <f t="shared" si="15"/>
        <v>0</v>
      </c>
      <c r="L129" s="266">
        <f t="shared" si="15"/>
        <v>0</v>
      </c>
      <c r="M129" s="268">
        <f t="shared" si="15"/>
        <v>3957.3999999999996</v>
      </c>
      <c r="N129" s="266">
        <f t="shared" si="15"/>
        <v>3957.3999999999996</v>
      </c>
      <c r="O129" s="268">
        <f t="shared" si="15"/>
        <v>2564.4700000000003</v>
      </c>
      <c r="P129" s="266">
        <f>P131+P132</f>
        <v>2115.5</v>
      </c>
      <c r="Q129" s="268">
        <f>Q131+Q132</f>
        <v>0</v>
      </c>
      <c r="R129" s="266">
        <f>R131+R132</f>
        <v>0</v>
      </c>
      <c r="S129" s="268">
        <f>S131+S132</f>
        <v>0</v>
      </c>
      <c r="T129" s="266">
        <f>T131+T132</f>
        <v>0</v>
      </c>
    </row>
    <row r="130" spans="2:20" ht="62.25" thickBot="1">
      <c r="B130" s="137"/>
      <c r="C130" s="275"/>
      <c r="D130" s="279"/>
      <c r="E130" s="283"/>
      <c r="F130" s="283"/>
      <c r="G130" s="363"/>
      <c r="H130" s="292"/>
      <c r="I130" s="325"/>
      <c r="J130" s="324"/>
      <c r="K130" s="269"/>
      <c r="L130" s="267"/>
      <c r="M130" s="269"/>
      <c r="N130" s="267"/>
      <c r="O130" s="269"/>
      <c r="P130" s="267"/>
      <c r="Q130" s="269"/>
      <c r="R130" s="267"/>
      <c r="S130" s="269"/>
      <c r="T130" s="267"/>
    </row>
    <row r="131" spans="2:20" ht="61.5">
      <c r="B131" s="137">
        <v>25</v>
      </c>
      <c r="C131" s="355"/>
      <c r="D131" s="417"/>
      <c r="E131" s="385"/>
      <c r="F131" s="385"/>
      <c r="G131" s="364"/>
      <c r="H131" s="24">
        <v>2011</v>
      </c>
      <c r="I131" s="25">
        <f>K131+M131+O131+Q131</f>
        <v>3258.38</v>
      </c>
      <c r="J131" s="26">
        <f>L131+N131+P131+R131</f>
        <v>3258.3999999999996</v>
      </c>
      <c r="K131" s="27">
        <v>0</v>
      </c>
      <c r="L131" s="58">
        <v>0</v>
      </c>
      <c r="M131" s="25">
        <v>2081.1</v>
      </c>
      <c r="N131" s="58">
        <v>2081.1</v>
      </c>
      <c r="O131" s="25">
        <v>1177.28</v>
      </c>
      <c r="P131" s="26">
        <v>1177.3</v>
      </c>
      <c r="Q131" s="27">
        <v>0</v>
      </c>
      <c r="R131" s="26">
        <v>0</v>
      </c>
      <c r="S131" s="27">
        <v>0</v>
      </c>
      <c r="T131" s="26">
        <v>0</v>
      </c>
    </row>
    <row r="132" spans="2:20" ht="62.25" thickBot="1">
      <c r="B132" s="138"/>
      <c r="C132" s="356"/>
      <c r="D132" s="418"/>
      <c r="E132" s="386"/>
      <c r="F132" s="386"/>
      <c r="G132" s="365"/>
      <c r="H132" s="70">
        <v>2012</v>
      </c>
      <c r="I132" s="36">
        <f>K132+M132+O132+Q132</f>
        <v>3263.49</v>
      </c>
      <c r="J132" s="55">
        <f>L132+N132+P132+R132</f>
        <v>2814.5</v>
      </c>
      <c r="K132" s="71">
        <v>0</v>
      </c>
      <c r="L132" s="54">
        <v>0</v>
      </c>
      <c r="M132" s="36">
        <v>1876.3</v>
      </c>
      <c r="N132" s="54">
        <f>1876.3</f>
        <v>1876.3</v>
      </c>
      <c r="O132" s="36">
        <v>1387.19</v>
      </c>
      <c r="P132" s="55">
        <v>938.2</v>
      </c>
      <c r="Q132" s="71">
        <v>0</v>
      </c>
      <c r="R132" s="65">
        <v>0</v>
      </c>
      <c r="S132" s="71">
        <v>0</v>
      </c>
      <c r="T132" s="65">
        <v>0</v>
      </c>
    </row>
    <row r="133" ht="77.25" thickBot="1"/>
    <row r="134" spans="2:20" ht="305.25" customHeight="1">
      <c r="B134" s="254"/>
      <c r="C134" s="274" t="s">
        <v>222</v>
      </c>
      <c r="D134" s="278" t="s">
        <v>223</v>
      </c>
      <c r="E134" s="282" t="s">
        <v>17</v>
      </c>
      <c r="F134" s="282" t="s">
        <v>14</v>
      </c>
      <c r="G134" s="291" t="s">
        <v>155</v>
      </c>
      <c r="H134" s="278" t="s">
        <v>17</v>
      </c>
      <c r="I134" s="268">
        <f>K134+M134+O134+Q134+S134</f>
        <v>8191.023</v>
      </c>
      <c r="J134" s="266">
        <f aca="true" t="shared" si="16" ref="J134:R134">J136+J137</f>
        <v>8186.5</v>
      </c>
      <c r="K134" s="268">
        <f t="shared" si="16"/>
        <v>0</v>
      </c>
      <c r="L134" s="266">
        <f t="shared" si="16"/>
        <v>0</v>
      </c>
      <c r="M134" s="268">
        <f t="shared" si="16"/>
        <v>0</v>
      </c>
      <c r="N134" s="266">
        <f t="shared" si="16"/>
        <v>0</v>
      </c>
      <c r="O134" s="268">
        <f t="shared" si="16"/>
        <v>8191.023</v>
      </c>
      <c r="P134" s="266">
        <f t="shared" si="16"/>
        <v>8186.5</v>
      </c>
      <c r="Q134" s="268">
        <f t="shared" si="16"/>
        <v>0</v>
      </c>
      <c r="R134" s="266">
        <f t="shared" si="16"/>
        <v>0</v>
      </c>
      <c r="S134" s="268">
        <f>S136+S137</f>
        <v>0</v>
      </c>
      <c r="T134" s="266">
        <f>T136+T137</f>
        <v>0</v>
      </c>
    </row>
    <row r="135" spans="2:20" ht="62.25" thickBot="1">
      <c r="B135" s="137">
        <v>26</v>
      </c>
      <c r="C135" s="275"/>
      <c r="D135" s="279"/>
      <c r="E135" s="283"/>
      <c r="F135" s="283"/>
      <c r="G135" s="292"/>
      <c r="H135" s="290"/>
      <c r="I135" s="269"/>
      <c r="J135" s="267"/>
      <c r="K135" s="269"/>
      <c r="L135" s="267"/>
      <c r="M135" s="269"/>
      <c r="N135" s="267"/>
      <c r="O135" s="269"/>
      <c r="P135" s="267"/>
      <c r="Q135" s="269"/>
      <c r="R135" s="267"/>
      <c r="S135" s="269"/>
      <c r="T135" s="267"/>
    </row>
    <row r="136" spans="2:20" ht="61.5">
      <c r="B136" s="137"/>
      <c r="C136" s="276"/>
      <c r="D136" s="280"/>
      <c r="E136" s="284"/>
      <c r="F136" s="284"/>
      <c r="G136" s="280"/>
      <c r="H136" s="72">
        <v>2011</v>
      </c>
      <c r="I136" s="25">
        <f>K136+M136+O136+Q136+S136</f>
        <v>5301.023</v>
      </c>
      <c r="J136" s="26">
        <f>L136+N136+P136+R136</f>
        <v>5064.9</v>
      </c>
      <c r="K136" s="25">
        <v>0</v>
      </c>
      <c r="L136" s="26">
        <v>0</v>
      </c>
      <c r="M136" s="25">
        <v>0</v>
      </c>
      <c r="N136" s="26">
        <v>0</v>
      </c>
      <c r="O136" s="25">
        <v>5301.023</v>
      </c>
      <c r="P136" s="26">
        <v>5064.9</v>
      </c>
      <c r="Q136" s="27">
        <v>0</v>
      </c>
      <c r="R136" s="26">
        <v>0</v>
      </c>
      <c r="S136" s="27">
        <v>0</v>
      </c>
      <c r="T136" s="26">
        <v>0</v>
      </c>
    </row>
    <row r="137" spans="2:20" ht="62.25" thickBot="1">
      <c r="B137" s="138"/>
      <c r="C137" s="277"/>
      <c r="D137" s="281"/>
      <c r="E137" s="285"/>
      <c r="F137" s="285"/>
      <c r="G137" s="281"/>
      <c r="H137" s="53">
        <v>2012</v>
      </c>
      <c r="I137" s="36">
        <f>K137+M137+O137+Q137+S137</f>
        <v>2890</v>
      </c>
      <c r="J137" s="55">
        <f>L137+N137+P137+R137</f>
        <v>3121.6</v>
      </c>
      <c r="K137" s="36">
        <v>0</v>
      </c>
      <c r="L137" s="55">
        <v>0</v>
      </c>
      <c r="M137" s="36">
        <v>0</v>
      </c>
      <c r="N137" s="55">
        <v>0</v>
      </c>
      <c r="O137" s="36">
        <v>2890</v>
      </c>
      <c r="P137" s="55">
        <v>3121.6</v>
      </c>
      <c r="Q137" s="71">
        <v>0</v>
      </c>
      <c r="R137" s="55">
        <v>0</v>
      </c>
      <c r="S137" s="71">
        <v>0</v>
      </c>
      <c r="T137" s="55">
        <v>0</v>
      </c>
    </row>
    <row r="138" ht="77.25" thickBot="1"/>
    <row r="139" spans="2:20" ht="409.5" customHeight="1">
      <c r="B139" s="254"/>
      <c r="C139" s="274" t="s">
        <v>224</v>
      </c>
      <c r="D139" s="278" t="s">
        <v>225</v>
      </c>
      <c r="E139" s="282" t="s">
        <v>17</v>
      </c>
      <c r="F139" s="282" t="s">
        <v>63</v>
      </c>
      <c r="G139" s="333" t="s">
        <v>226</v>
      </c>
      <c r="H139" s="278" t="s">
        <v>17</v>
      </c>
      <c r="I139" s="268">
        <f>K139+M139+O139+Q139</f>
        <v>3100</v>
      </c>
      <c r="J139" s="266">
        <f>J141+J142</f>
        <v>1453.1</v>
      </c>
      <c r="K139" s="268">
        <v>0</v>
      </c>
      <c r="L139" s="266">
        <f aca="true" t="shared" si="17" ref="L139:R139">L141+L142</f>
        <v>0</v>
      </c>
      <c r="M139" s="268">
        <f t="shared" si="17"/>
        <v>0</v>
      </c>
      <c r="N139" s="266">
        <f t="shared" si="17"/>
        <v>0</v>
      </c>
      <c r="O139" s="268">
        <f t="shared" si="17"/>
        <v>3100</v>
      </c>
      <c r="P139" s="266">
        <f t="shared" si="17"/>
        <v>1453.1</v>
      </c>
      <c r="Q139" s="268">
        <f t="shared" si="17"/>
        <v>0</v>
      </c>
      <c r="R139" s="266">
        <f t="shared" si="17"/>
        <v>0</v>
      </c>
      <c r="S139" s="268">
        <f>S141+S142</f>
        <v>0</v>
      </c>
      <c r="T139" s="266">
        <f>T141+T142</f>
        <v>0</v>
      </c>
    </row>
    <row r="140" spans="2:20" ht="246" customHeight="1" thickBot="1">
      <c r="B140" s="137"/>
      <c r="C140" s="275"/>
      <c r="D140" s="279"/>
      <c r="E140" s="283"/>
      <c r="F140" s="346"/>
      <c r="G140" s="334"/>
      <c r="H140" s="290"/>
      <c r="I140" s="269"/>
      <c r="J140" s="267"/>
      <c r="K140" s="269"/>
      <c r="L140" s="267"/>
      <c r="M140" s="269"/>
      <c r="N140" s="267"/>
      <c r="O140" s="269"/>
      <c r="P140" s="267"/>
      <c r="Q140" s="269"/>
      <c r="R140" s="267"/>
      <c r="S140" s="269"/>
      <c r="T140" s="267"/>
    </row>
    <row r="141" spans="2:20" ht="61.5">
      <c r="B141" s="137">
        <v>27</v>
      </c>
      <c r="C141" s="276"/>
      <c r="D141" s="279"/>
      <c r="E141" s="284"/>
      <c r="F141" s="346"/>
      <c r="G141" s="322"/>
      <c r="H141" s="72">
        <v>2011</v>
      </c>
      <c r="I141" s="25">
        <f>Q141+O141+M141+K141</f>
        <v>1453.05</v>
      </c>
      <c r="J141" s="26">
        <f>L141+N141+P141+R141</f>
        <v>1453.1</v>
      </c>
      <c r="K141" s="25">
        <v>0</v>
      </c>
      <c r="L141" s="26">
        <v>0</v>
      </c>
      <c r="M141" s="25">
        <v>0</v>
      </c>
      <c r="N141" s="26">
        <v>0</v>
      </c>
      <c r="O141" s="25">
        <v>1453.05</v>
      </c>
      <c r="P141" s="26">
        <v>1453.1</v>
      </c>
      <c r="Q141" s="25">
        <v>0</v>
      </c>
      <c r="R141" s="26">
        <v>0</v>
      </c>
      <c r="S141" s="25">
        <v>0</v>
      </c>
      <c r="T141" s="26">
        <v>0</v>
      </c>
    </row>
    <row r="142" spans="2:20" ht="62.25" thickBot="1">
      <c r="B142" s="138"/>
      <c r="C142" s="277"/>
      <c r="D142" s="281"/>
      <c r="E142" s="285"/>
      <c r="F142" s="347"/>
      <c r="G142" s="323"/>
      <c r="H142" s="53">
        <v>2012</v>
      </c>
      <c r="I142" s="36">
        <f>Q142+O142+M142+K142</f>
        <v>1646.95</v>
      </c>
      <c r="J142" s="55">
        <f>L142+N142+P142+R142</f>
        <v>0</v>
      </c>
      <c r="K142" s="36">
        <v>0</v>
      </c>
      <c r="L142" s="55">
        <v>0</v>
      </c>
      <c r="M142" s="36">
        <v>0</v>
      </c>
      <c r="N142" s="55">
        <v>0</v>
      </c>
      <c r="O142" s="36">
        <v>1646.95</v>
      </c>
      <c r="P142" s="55">
        <v>0</v>
      </c>
      <c r="Q142" s="36">
        <v>0</v>
      </c>
      <c r="R142" s="55">
        <v>0</v>
      </c>
      <c r="S142" s="36">
        <v>0</v>
      </c>
      <c r="T142" s="55">
        <v>0</v>
      </c>
    </row>
  </sheetData>
  <sheetProtection/>
  <mergeCells count="317">
    <mergeCell ref="B1:T1"/>
    <mergeCell ref="B3:B6"/>
    <mergeCell ref="C3:C6"/>
    <mergeCell ref="D3:D6"/>
    <mergeCell ref="E3:E6"/>
    <mergeCell ref="F3:F6"/>
    <mergeCell ref="G3:G6"/>
    <mergeCell ref="H3:T3"/>
    <mergeCell ref="H4:H6"/>
    <mergeCell ref="I4:J5"/>
    <mergeCell ref="K4:L5"/>
    <mergeCell ref="M4:N5"/>
    <mergeCell ref="O4:P5"/>
    <mergeCell ref="Q4:R5"/>
    <mergeCell ref="S4:T5"/>
    <mergeCell ref="B8:B11"/>
    <mergeCell ref="C8:C11"/>
    <mergeCell ref="D8:D11"/>
    <mergeCell ref="E8:E11"/>
    <mergeCell ref="F8:F11"/>
    <mergeCell ref="G8:G11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S8:S9"/>
    <mergeCell ref="T8:T9"/>
    <mergeCell ref="B13:B15"/>
    <mergeCell ref="C13:C15"/>
    <mergeCell ref="D13:D15"/>
    <mergeCell ref="E13:E15"/>
    <mergeCell ref="F13:F15"/>
    <mergeCell ref="G13:G15"/>
    <mergeCell ref="B17:B20"/>
    <mergeCell ref="C17:C20"/>
    <mergeCell ref="D17:D20"/>
    <mergeCell ref="E17:E20"/>
    <mergeCell ref="F17:F20"/>
    <mergeCell ref="G17:G20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S17:S18"/>
    <mergeCell ref="T17:T18"/>
    <mergeCell ref="B22:B25"/>
    <mergeCell ref="C22:C25"/>
    <mergeCell ref="D22:D25"/>
    <mergeCell ref="E22:E25"/>
    <mergeCell ref="F22:F25"/>
    <mergeCell ref="G22:G25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S22:S23"/>
    <mergeCell ref="T22:T23"/>
    <mergeCell ref="C27:C29"/>
    <mergeCell ref="D27:D29"/>
    <mergeCell ref="E27:E29"/>
    <mergeCell ref="F27:F29"/>
    <mergeCell ref="G27:G29"/>
    <mergeCell ref="C31:C33"/>
    <mergeCell ref="D31:D33"/>
    <mergeCell ref="E31:E33"/>
    <mergeCell ref="F31:F33"/>
    <mergeCell ref="G31:G33"/>
    <mergeCell ref="C35:C37"/>
    <mergeCell ref="D35:D37"/>
    <mergeCell ref="E35:E37"/>
    <mergeCell ref="F35:F37"/>
    <mergeCell ref="G35:G37"/>
    <mergeCell ref="B39:B42"/>
    <mergeCell ref="C39:C42"/>
    <mergeCell ref="D39:D42"/>
    <mergeCell ref="E39:E42"/>
    <mergeCell ref="F39:F42"/>
    <mergeCell ref="O39:O40"/>
    <mergeCell ref="P39:P40"/>
    <mergeCell ref="Q39:Q40"/>
    <mergeCell ref="R39:R40"/>
    <mergeCell ref="G39:G42"/>
    <mergeCell ref="H39:H40"/>
    <mergeCell ref="I39:I40"/>
    <mergeCell ref="J39:J40"/>
    <mergeCell ref="K39:K40"/>
    <mergeCell ref="L39:L40"/>
    <mergeCell ref="S39:S40"/>
    <mergeCell ref="T39:T40"/>
    <mergeCell ref="B44:B47"/>
    <mergeCell ref="C44:C47"/>
    <mergeCell ref="D44:D47"/>
    <mergeCell ref="E44:E47"/>
    <mergeCell ref="F44:F47"/>
    <mergeCell ref="G44:G47"/>
    <mergeCell ref="M39:M40"/>
    <mergeCell ref="N39:N40"/>
    <mergeCell ref="B49:B52"/>
    <mergeCell ref="C49:C52"/>
    <mergeCell ref="D49:D52"/>
    <mergeCell ref="E49:E52"/>
    <mergeCell ref="F49:F52"/>
    <mergeCell ref="G49:G52"/>
    <mergeCell ref="B54:B57"/>
    <mergeCell ref="C54:C57"/>
    <mergeCell ref="D54:D57"/>
    <mergeCell ref="E54:E57"/>
    <mergeCell ref="F54:F57"/>
    <mergeCell ref="G54:G57"/>
    <mergeCell ref="B59:B63"/>
    <mergeCell ref="C59:C63"/>
    <mergeCell ref="D59:D63"/>
    <mergeCell ref="E59:E63"/>
    <mergeCell ref="F59:F63"/>
    <mergeCell ref="G59:G63"/>
    <mergeCell ref="B65:B68"/>
    <mergeCell ref="C65:C68"/>
    <mergeCell ref="D65:D68"/>
    <mergeCell ref="E65:E68"/>
    <mergeCell ref="F65:F68"/>
    <mergeCell ref="G65:G68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S65:S66"/>
    <mergeCell ref="T65:T66"/>
    <mergeCell ref="B70:B72"/>
    <mergeCell ref="C70:C72"/>
    <mergeCell ref="D70:D72"/>
    <mergeCell ref="E70:E72"/>
    <mergeCell ref="F70:F72"/>
    <mergeCell ref="G70:G72"/>
    <mergeCell ref="B74:B76"/>
    <mergeCell ref="C74:C76"/>
    <mergeCell ref="D74:D76"/>
    <mergeCell ref="E74:E76"/>
    <mergeCell ref="F74:F76"/>
    <mergeCell ref="G74:G76"/>
    <mergeCell ref="B78:B82"/>
    <mergeCell ref="C78:C82"/>
    <mergeCell ref="D78:D82"/>
    <mergeCell ref="E78:E82"/>
    <mergeCell ref="F78:F82"/>
    <mergeCell ref="G78:G82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B84:B88"/>
    <mergeCell ref="C84:C88"/>
    <mergeCell ref="D84:D88"/>
    <mergeCell ref="E84:E88"/>
    <mergeCell ref="F84:F88"/>
    <mergeCell ref="G84:G88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B90:B94"/>
    <mergeCell ref="C90:C94"/>
    <mergeCell ref="D90:D94"/>
    <mergeCell ref="E90:E94"/>
    <mergeCell ref="F90:F94"/>
    <mergeCell ref="G90:G94"/>
    <mergeCell ref="Q90:Q91"/>
    <mergeCell ref="R90:R91"/>
    <mergeCell ref="S90:S91"/>
    <mergeCell ref="H90:H91"/>
    <mergeCell ref="I90:I91"/>
    <mergeCell ref="J90:J91"/>
    <mergeCell ref="K90:K91"/>
    <mergeCell ref="L90:L91"/>
    <mergeCell ref="M90:M91"/>
    <mergeCell ref="T90:T91"/>
    <mergeCell ref="B96:B99"/>
    <mergeCell ref="C96:C99"/>
    <mergeCell ref="D96:D99"/>
    <mergeCell ref="E96:E99"/>
    <mergeCell ref="F96:F99"/>
    <mergeCell ref="G96:G99"/>
    <mergeCell ref="N90:N91"/>
    <mergeCell ref="O90:O91"/>
    <mergeCell ref="P90:P91"/>
    <mergeCell ref="B101:B106"/>
    <mergeCell ref="C101:C106"/>
    <mergeCell ref="D101:D106"/>
    <mergeCell ref="E101:E106"/>
    <mergeCell ref="F101:F106"/>
    <mergeCell ref="G101:G106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T101:T102"/>
    <mergeCell ref="B108:B113"/>
    <mergeCell ref="C108:C113"/>
    <mergeCell ref="D108:D113"/>
    <mergeCell ref="E108:E113"/>
    <mergeCell ref="F108:F113"/>
    <mergeCell ref="G108:G113"/>
    <mergeCell ref="N101:N102"/>
    <mergeCell ref="O101:O102"/>
    <mergeCell ref="P101:P102"/>
    <mergeCell ref="B115:B117"/>
    <mergeCell ref="C115:C117"/>
    <mergeCell ref="D115:D117"/>
    <mergeCell ref="E115:E117"/>
    <mergeCell ref="F115:F117"/>
    <mergeCell ref="G115:G117"/>
    <mergeCell ref="C119:C122"/>
    <mergeCell ref="D119:D122"/>
    <mergeCell ref="E119:E121"/>
    <mergeCell ref="F119:F122"/>
    <mergeCell ref="G119:G122"/>
    <mergeCell ref="C124:C127"/>
    <mergeCell ref="D124:D127"/>
    <mergeCell ref="E124:E127"/>
    <mergeCell ref="F124:F127"/>
    <mergeCell ref="G124:G127"/>
    <mergeCell ref="C129:C132"/>
    <mergeCell ref="D129:D132"/>
    <mergeCell ref="E129:E132"/>
    <mergeCell ref="F129:F132"/>
    <mergeCell ref="G129:G132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C134:C137"/>
    <mergeCell ref="D134:D137"/>
    <mergeCell ref="E134:E137"/>
    <mergeCell ref="F134:F137"/>
    <mergeCell ref="G134:G137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C139:C142"/>
    <mergeCell ref="D139:D142"/>
    <mergeCell ref="E139:E142"/>
    <mergeCell ref="F139:F142"/>
    <mergeCell ref="G139:G142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</mergeCells>
  <printOptions/>
  <pageMargins left="0.2362204724409449" right="0.03937007874015748" top="0.1968503937007874" bottom="0.1968503937007874" header="0" footer="0"/>
  <pageSetup fitToHeight="0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">
      <selection activeCell="O133" sqref="O133"/>
    </sheetView>
  </sheetViews>
  <sheetFormatPr defaultColWidth="9.00390625" defaultRowHeight="12.75"/>
  <cols>
    <col min="1" max="1" width="3.875" style="260" customWidth="1"/>
    <col min="2" max="2" width="94.75390625" style="258" customWidth="1"/>
    <col min="3" max="3" width="17.875" style="258" customWidth="1"/>
    <col min="4" max="16384" width="9.125" style="258" customWidth="1"/>
  </cols>
  <sheetData>
    <row r="1" spans="1:3" ht="37.5" customHeight="1">
      <c r="A1" s="257" t="s">
        <v>227</v>
      </c>
      <c r="B1" s="257" t="s">
        <v>228</v>
      </c>
      <c r="C1" s="257" t="s">
        <v>229</v>
      </c>
    </row>
    <row r="2" spans="1:3" ht="30">
      <c r="A2" s="259">
        <v>1</v>
      </c>
      <c r="B2" s="259" t="s">
        <v>230</v>
      </c>
      <c r="C2" s="259" t="s">
        <v>172</v>
      </c>
    </row>
    <row r="3" spans="1:3" ht="30">
      <c r="A3" s="259">
        <v>2</v>
      </c>
      <c r="B3" s="259" t="s">
        <v>192</v>
      </c>
      <c r="C3" s="259" t="s">
        <v>187</v>
      </c>
    </row>
    <row r="4" spans="1:3" ht="45">
      <c r="A4" s="259">
        <v>3</v>
      </c>
      <c r="B4" s="259" t="s">
        <v>231</v>
      </c>
      <c r="C4" s="259" t="s">
        <v>52</v>
      </c>
    </row>
    <row r="5" spans="1:3" ht="30">
      <c r="A5" s="259">
        <v>4</v>
      </c>
      <c r="B5" s="259" t="s">
        <v>165</v>
      </c>
      <c r="C5" s="259" t="s">
        <v>167</v>
      </c>
    </row>
    <row r="6" spans="1:3" ht="30">
      <c r="A6" s="259">
        <v>5</v>
      </c>
      <c r="B6" s="259" t="s">
        <v>153</v>
      </c>
      <c r="C6" s="259" t="s">
        <v>131</v>
      </c>
    </row>
    <row r="7" spans="1:3" ht="15">
      <c r="A7" s="259">
        <v>6</v>
      </c>
      <c r="B7" s="259" t="s">
        <v>156</v>
      </c>
      <c r="C7" s="259" t="s">
        <v>158</v>
      </c>
    </row>
    <row r="8" spans="1:3" ht="15">
      <c r="A8" s="259">
        <v>7</v>
      </c>
      <c r="B8" s="259" t="s">
        <v>232</v>
      </c>
      <c r="C8" s="259" t="s">
        <v>213</v>
      </c>
    </row>
    <row r="9" spans="1:3" ht="30">
      <c r="A9" s="259">
        <v>8</v>
      </c>
      <c r="B9" s="259" t="s">
        <v>233</v>
      </c>
      <c r="C9" s="259" t="s">
        <v>5</v>
      </c>
    </row>
    <row r="10" spans="1:3" ht="45">
      <c r="A10" s="259">
        <v>9</v>
      </c>
      <c r="B10" s="259" t="s">
        <v>234</v>
      </c>
      <c r="C10" s="259" t="s">
        <v>187</v>
      </c>
    </row>
    <row r="11" spans="1:3" ht="30">
      <c r="A11" s="259">
        <v>10</v>
      </c>
      <c r="B11" s="259" t="s">
        <v>235</v>
      </c>
      <c r="C11" s="259" t="s">
        <v>158</v>
      </c>
    </row>
    <row r="12" spans="1:3" ht="30">
      <c r="A12" s="259">
        <v>11</v>
      </c>
      <c r="B12" s="259" t="s">
        <v>236</v>
      </c>
      <c r="C12" s="259" t="s">
        <v>187</v>
      </c>
    </row>
    <row r="13" spans="1:6" ht="15">
      <c r="A13" s="259">
        <v>12</v>
      </c>
      <c r="B13" s="259" t="s">
        <v>145</v>
      </c>
      <c r="C13" s="259" t="s">
        <v>131</v>
      </c>
      <c r="F13" s="260"/>
    </row>
    <row r="14" spans="1:3" ht="30">
      <c r="A14" s="259">
        <v>13</v>
      </c>
      <c r="B14" s="259" t="s">
        <v>237</v>
      </c>
      <c r="C14" s="259" t="s">
        <v>238</v>
      </c>
    </row>
    <row r="15" spans="1:3" ht="15">
      <c r="A15" s="259">
        <v>14</v>
      </c>
      <c r="B15" s="259" t="s">
        <v>239</v>
      </c>
      <c r="C15" s="259" t="s">
        <v>5</v>
      </c>
    </row>
    <row r="16" spans="1:3" ht="30">
      <c r="A16" s="259">
        <v>15</v>
      </c>
      <c r="B16" s="259" t="s">
        <v>240</v>
      </c>
      <c r="C16" s="259" t="s">
        <v>131</v>
      </c>
    </row>
    <row r="17" spans="1:3" ht="30">
      <c r="A17" s="259">
        <v>16</v>
      </c>
      <c r="B17" s="259" t="s">
        <v>134</v>
      </c>
      <c r="C17" s="259" t="s">
        <v>131</v>
      </c>
    </row>
    <row r="18" spans="1:3" ht="30">
      <c r="A18" s="259">
        <v>17</v>
      </c>
      <c r="B18" s="259" t="s">
        <v>241</v>
      </c>
      <c r="C18" s="259" t="s">
        <v>187</v>
      </c>
    </row>
    <row r="19" spans="1:3" ht="30">
      <c r="A19" s="259">
        <v>18</v>
      </c>
      <c r="B19" s="259" t="s">
        <v>242</v>
      </c>
      <c r="C19" s="259" t="s">
        <v>131</v>
      </c>
    </row>
    <row r="20" spans="1:3" ht="30">
      <c r="A20" s="259">
        <v>19</v>
      </c>
      <c r="B20" s="259" t="s">
        <v>141</v>
      </c>
      <c r="C20" s="259" t="s">
        <v>131</v>
      </c>
    </row>
    <row r="21" spans="1:3" ht="15">
      <c r="A21" s="259">
        <v>20</v>
      </c>
      <c r="B21" s="259" t="s">
        <v>148</v>
      </c>
      <c r="C21" s="259" t="s">
        <v>131</v>
      </c>
    </row>
    <row r="22" spans="1:3" ht="15">
      <c r="A22" s="259">
        <v>21</v>
      </c>
      <c r="B22" s="259" t="s">
        <v>150</v>
      </c>
      <c r="C22" s="259" t="s">
        <v>131</v>
      </c>
    </row>
    <row r="23" spans="1:3" ht="30">
      <c r="A23" s="259">
        <v>22</v>
      </c>
      <c r="B23" s="259" t="s">
        <v>243</v>
      </c>
      <c r="C23" s="259" t="s">
        <v>187</v>
      </c>
    </row>
    <row r="24" spans="1:3" ht="15">
      <c r="A24" s="259">
        <v>23</v>
      </c>
      <c r="B24" s="259" t="s">
        <v>244</v>
      </c>
      <c r="C24" s="259" t="s">
        <v>213</v>
      </c>
    </row>
    <row r="25" spans="1:3" ht="30">
      <c r="A25" s="259">
        <v>24</v>
      </c>
      <c r="B25" s="259" t="s">
        <v>245</v>
      </c>
      <c r="C25" s="259" t="s">
        <v>208</v>
      </c>
    </row>
    <row r="26" spans="1:3" ht="30">
      <c r="A26" s="259">
        <v>25</v>
      </c>
      <c r="B26" s="259" t="s">
        <v>175</v>
      </c>
      <c r="C26" s="259" t="s">
        <v>17</v>
      </c>
    </row>
    <row r="27" spans="1:3" ht="30">
      <c r="A27" s="259">
        <v>26</v>
      </c>
      <c r="B27" s="259" t="s">
        <v>246</v>
      </c>
      <c r="C27" s="259" t="s">
        <v>19</v>
      </c>
    </row>
    <row r="28" spans="1:3" ht="30">
      <c r="A28" s="259">
        <v>27</v>
      </c>
      <c r="B28" s="259" t="s">
        <v>218</v>
      </c>
      <c r="C28" s="259" t="s">
        <v>17</v>
      </c>
    </row>
    <row r="29" spans="1:3" ht="30">
      <c r="A29" s="259">
        <v>28</v>
      </c>
      <c r="B29" s="259" t="s">
        <v>247</v>
      </c>
      <c r="C29" s="259" t="s">
        <v>17</v>
      </c>
    </row>
    <row r="30" spans="1:3" ht="15">
      <c r="A30" s="259">
        <v>29</v>
      </c>
      <c r="B30" s="259" t="s">
        <v>248</v>
      </c>
      <c r="C30" s="259" t="s">
        <v>21</v>
      </c>
    </row>
    <row r="31" spans="1:3" ht="30">
      <c r="A31" s="259">
        <v>30</v>
      </c>
      <c r="B31" s="259" t="s">
        <v>249</v>
      </c>
      <c r="C31" s="259" t="s">
        <v>17</v>
      </c>
    </row>
    <row r="32" spans="1:3" ht="30">
      <c r="A32" s="259">
        <v>31</v>
      </c>
      <c r="B32" s="259" t="s">
        <v>250</v>
      </c>
      <c r="C32" s="259" t="s">
        <v>21</v>
      </c>
    </row>
    <row r="33" spans="1:3" ht="30">
      <c r="A33" s="259">
        <v>32</v>
      </c>
      <c r="B33" s="259" t="s">
        <v>182</v>
      </c>
      <c r="C33" s="259" t="s">
        <v>17</v>
      </c>
    </row>
    <row r="34" spans="1:3" ht="15">
      <c r="A34" s="259">
        <v>33</v>
      </c>
      <c r="B34" s="259" t="s">
        <v>251</v>
      </c>
      <c r="C34" s="259" t="s">
        <v>21</v>
      </c>
    </row>
    <row r="35" spans="1:3" ht="15">
      <c r="A35" s="259">
        <v>34</v>
      </c>
      <c r="B35" s="259" t="s">
        <v>252</v>
      </c>
      <c r="C35" s="259" t="s">
        <v>105</v>
      </c>
    </row>
    <row r="36" spans="1:3" ht="15">
      <c r="A36" s="259">
        <v>35</v>
      </c>
      <c r="B36" s="259" t="s">
        <v>253</v>
      </c>
      <c r="C36" s="259" t="s">
        <v>21</v>
      </c>
    </row>
    <row r="37" spans="1:3" ht="15">
      <c r="A37" s="259">
        <v>36</v>
      </c>
      <c r="B37" s="259" t="s">
        <v>254</v>
      </c>
      <c r="C37" s="259" t="s">
        <v>21</v>
      </c>
    </row>
    <row r="38" spans="1:3" ht="60">
      <c r="A38" s="259">
        <v>37</v>
      </c>
      <c r="B38" s="261" t="s">
        <v>255</v>
      </c>
      <c r="C38" s="259" t="s">
        <v>17</v>
      </c>
    </row>
    <row r="39" spans="1:3" ht="15">
      <c r="A39" s="262">
        <v>38</v>
      </c>
      <c r="B39" s="262" t="s">
        <v>256</v>
      </c>
      <c r="C39" s="262" t="s">
        <v>21</v>
      </c>
    </row>
    <row r="40" spans="1:3" ht="15">
      <c r="A40" s="262">
        <v>39</v>
      </c>
      <c r="B40" s="262" t="s">
        <v>257</v>
      </c>
      <c r="C40" s="262" t="s">
        <v>21</v>
      </c>
    </row>
    <row r="41" spans="1:3" ht="15">
      <c r="A41" s="262">
        <v>40</v>
      </c>
      <c r="B41" s="262" t="s">
        <v>258</v>
      </c>
      <c r="C41" s="262" t="s">
        <v>21</v>
      </c>
    </row>
    <row r="42" spans="1:3" ht="15">
      <c r="A42" s="259">
        <v>41</v>
      </c>
      <c r="B42" s="259" t="s">
        <v>259</v>
      </c>
      <c r="C42" s="259" t="s">
        <v>21</v>
      </c>
    </row>
    <row r="43" spans="1:3" ht="30">
      <c r="A43" s="259">
        <v>42</v>
      </c>
      <c r="B43" s="259" t="s">
        <v>260</v>
      </c>
      <c r="C43" s="259" t="s">
        <v>32</v>
      </c>
    </row>
    <row r="44" spans="1:3" ht="15" customHeight="1">
      <c r="A44" s="262">
        <v>43</v>
      </c>
      <c r="B44" s="262" t="s">
        <v>42</v>
      </c>
      <c r="C44" s="262" t="s">
        <v>21</v>
      </c>
    </row>
    <row r="45" spans="1:3" ht="15" customHeight="1">
      <c r="A45" s="262">
        <v>44</v>
      </c>
      <c r="B45" s="262" t="s">
        <v>54</v>
      </c>
      <c r="C45" s="262" t="s">
        <v>32</v>
      </c>
    </row>
    <row r="46" spans="1:3" ht="15" customHeight="1">
      <c r="A46" s="262">
        <v>45</v>
      </c>
      <c r="B46" s="262" t="s">
        <v>261</v>
      </c>
      <c r="C46" s="262" t="s">
        <v>32</v>
      </c>
    </row>
    <row r="47" spans="1:3" ht="30" customHeight="1">
      <c r="A47" s="262">
        <v>46</v>
      </c>
      <c r="B47" s="262" t="s">
        <v>55</v>
      </c>
      <c r="C47" s="262" t="s">
        <v>32</v>
      </c>
    </row>
    <row r="48" spans="1:3" ht="30" customHeight="1">
      <c r="A48" s="262">
        <v>47</v>
      </c>
      <c r="B48" s="262" t="s">
        <v>262</v>
      </c>
      <c r="C48" s="262" t="s">
        <v>32</v>
      </c>
    </row>
    <row r="49" spans="1:3" ht="15">
      <c r="A49" s="262">
        <v>48</v>
      </c>
      <c r="B49" s="262" t="s">
        <v>56</v>
      </c>
      <c r="C49" s="262" t="s">
        <v>32</v>
      </c>
    </row>
    <row r="50" spans="1:3" ht="15">
      <c r="A50" s="262">
        <v>49</v>
      </c>
      <c r="B50" s="262" t="s">
        <v>263</v>
      </c>
      <c r="C50" s="262" t="s">
        <v>32</v>
      </c>
    </row>
    <row r="51" spans="1:3" ht="30">
      <c r="A51" s="263">
        <v>50</v>
      </c>
      <c r="B51" s="263" t="s">
        <v>264</v>
      </c>
      <c r="C51" s="263" t="s">
        <v>32</v>
      </c>
    </row>
    <row r="52" spans="1:3" ht="30">
      <c r="A52" s="264">
        <v>51</v>
      </c>
      <c r="B52" s="264" t="s">
        <v>85</v>
      </c>
      <c r="C52" s="264" t="s">
        <v>80</v>
      </c>
    </row>
    <row r="53" spans="1:3" ht="30">
      <c r="A53" s="263">
        <v>52</v>
      </c>
      <c r="B53" s="263" t="s">
        <v>78</v>
      </c>
      <c r="C53" s="263" t="s">
        <v>80</v>
      </c>
    </row>
    <row r="54" spans="1:3" ht="30">
      <c r="A54" s="263">
        <v>53</v>
      </c>
      <c r="B54" s="263" t="s">
        <v>81</v>
      </c>
      <c r="C54" s="263" t="s">
        <v>82</v>
      </c>
    </row>
    <row r="55" spans="1:3" ht="16.5" customHeight="1">
      <c r="A55" s="263">
        <v>54</v>
      </c>
      <c r="B55" s="265" t="s">
        <v>265</v>
      </c>
      <c r="C55" s="263" t="s">
        <v>82</v>
      </c>
    </row>
    <row r="56" spans="1:3" ht="15">
      <c r="A56" s="263">
        <v>55</v>
      </c>
      <c r="B56" s="263" t="s">
        <v>266</v>
      </c>
      <c r="C56" s="263" t="s">
        <v>82</v>
      </c>
    </row>
    <row r="57" spans="1:3" ht="30">
      <c r="A57" s="263">
        <v>56</v>
      </c>
      <c r="B57" s="263" t="s">
        <v>97</v>
      </c>
      <c r="C57" s="263" t="s">
        <v>65</v>
      </c>
    </row>
    <row r="58" spans="1:3" ht="15">
      <c r="A58" s="263">
        <v>57</v>
      </c>
      <c r="B58" s="263" t="s">
        <v>100</v>
      </c>
      <c r="C58" s="263" t="s">
        <v>82</v>
      </c>
    </row>
    <row r="59" spans="1:3" ht="15">
      <c r="A59" s="263">
        <v>58</v>
      </c>
      <c r="B59" s="263" t="s">
        <v>267</v>
      </c>
      <c r="C59" s="263" t="s">
        <v>32</v>
      </c>
    </row>
    <row r="60" spans="1:3" ht="30">
      <c r="A60" s="263" t="s">
        <v>268</v>
      </c>
      <c r="B60" s="264" t="s">
        <v>269</v>
      </c>
      <c r="C60" s="264" t="s">
        <v>82</v>
      </c>
    </row>
    <row r="61" spans="1:3" ht="30">
      <c r="A61" s="263">
        <v>60</v>
      </c>
      <c r="B61" s="264" t="s">
        <v>270</v>
      </c>
      <c r="C61" s="263" t="s">
        <v>32</v>
      </c>
    </row>
    <row r="62" spans="1:3" ht="15">
      <c r="A62" s="263">
        <v>61</v>
      </c>
      <c r="B62" s="263" t="s">
        <v>271</v>
      </c>
      <c r="C62" s="263" t="s">
        <v>80</v>
      </c>
    </row>
    <row r="63" spans="1:3" ht="15">
      <c r="A63" s="263">
        <v>62</v>
      </c>
      <c r="B63" s="264"/>
      <c r="C63" s="264"/>
    </row>
    <row r="64" spans="1:3" ht="15">
      <c r="A64" s="263"/>
      <c r="B64" s="264"/>
      <c r="C64" s="263"/>
    </row>
  </sheetData>
  <sheetProtection/>
  <printOptions/>
  <pageMargins left="0.35433070866141736" right="0.35433070866141736" top="0.3937007874015748" bottom="0.3937007874015748" header="0" footer="0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Матвиенко Анастасия Дмитриевна</dc:creator>
  <cp:keywords/>
  <dc:description/>
  <cp:lastModifiedBy>RamazanovaEN</cp:lastModifiedBy>
  <cp:lastPrinted>2014-02-24T08:02:23Z</cp:lastPrinted>
  <dcterms:created xsi:type="dcterms:W3CDTF">2008-12-01T10:11:57Z</dcterms:created>
  <dcterms:modified xsi:type="dcterms:W3CDTF">2014-10-31T13:19:24Z</dcterms:modified>
  <cp:category/>
  <cp:version/>
  <cp:contentType/>
  <cp:contentStatus/>
</cp:coreProperties>
</file>