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K90" i="1"/>
  <c r="K92"/>
  <c r="E37" l="1"/>
  <c r="J91"/>
  <c r="J92"/>
  <c r="J93"/>
  <c r="I91"/>
  <c r="I92"/>
  <c r="I93"/>
  <c r="I90"/>
  <c r="J90"/>
  <c r="I47"/>
  <c r="H91"/>
  <c r="H92"/>
  <c r="H93"/>
  <c r="H90"/>
  <c r="G91"/>
  <c r="G92"/>
  <c r="G93"/>
  <c r="G90"/>
  <c r="F63"/>
  <c r="G63"/>
  <c r="H63"/>
  <c r="I63"/>
  <c r="J63"/>
  <c r="K63"/>
  <c r="D117"/>
  <c r="D91"/>
  <c r="D92"/>
  <c r="D90"/>
  <c r="L90" l="1"/>
  <c r="K22"/>
  <c r="K21"/>
  <c r="G112"/>
  <c r="G107"/>
  <c r="H113" l="1"/>
  <c r="G113"/>
  <c r="G108"/>
  <c r="F113"/>
  <c r="D42" l="1"/>
  <c r="K91"/>
  <c r="D83"/>
  <c r="D45"/>
  <c r="D44"/>
  <c r="E75"/>
  <c r="G75"/>
  <c r="E77"/>
  <c r="F77"/>
  <c r="G77"/>
  <c r="K77"/>
  <c r="F76"/>
  <c r="G76"/>
  <c r="K76"/>
  <c r="E76"/>
  <c r="D63"/>
  <c r="D37"/>
  <c r="D28"/>
  <c r="D78" l="1"/>
  <c r="D93"/>
  <c r="D68"/>
  <c r="D73"/>
  <c r="D48"/>
  <c r="D47"/>
  <c r="D19"/>
  <c r="F42"/>
  <c r="G42"/>
  <c r="H42"/>
  <c r="I42"/>
  <c r="J42"/>
  <c r="K42"/>
  <c r="E42"/>
  <c r="E92"/>
  <c r="E91"/>
  <c r="E44"/>
  <c r="E47" s="1"/>
  <c r="L92" l="1"/>
  <c r="L91"/>
  <c r="D23"/>
  <c r="J45"/>
  <c r="I48"/>
  <c r="H48"/>
  <c r="G45"/>
  <c r="G48" s="1"/>
  <c r="F45"/>
  <c r="F48" s="1"/>
  <c r="E48"/>
  <c r="J44"/>
  <c r="J47" s="1"/>
  <c r="H44"/>
  <c r="H47" s="1"/>
  <c r="G44"/>
  <c r="G47" s="1"/>
  <c r="F44"/>
  <c r="F47" s="1"/>
  <c r="K45"/>
  <c r="K44"/>
  <c r="K47" s="1"/>
  <c r="K117"/>
  <c r="J117"/>
  <c r="I117"/>
  <c r="H117"/>
  <c r="G117"/>
  <c r="F117"/>
  <c r="K95"/>
  <c r="J95"/>
  <c r="I95"/>
  <c r="H95"/>
  <c r="G95"/>
  <c r="F95"/>
  <c r="K93"/>
  <c r="F93"/>
  <c r="K78"/>
  <c r="J78"/>
  <c r="H78"/>
  <c r="G78"/>
  <c r="F78"/>
  <c r="K73"/>
  <c r="J73"/>
  <c r="I73"/>
  <c r="H73"/>
  <c r="G73"/>
  <c r="F73"/>
  <c r="K60"/>
  <c r="J60"/>
  <c r="I60"/>
  <c r="H60"/>
  <c r="G60"/>
  <c r="F60"/>
  <c r="K59"/>
  <c r="J59"/>
  <c r="I59"/>
  <c r="H59"/>
  <c r="G59"/>
  <c r="F59"/>
  <c r="K54"/>
  <c r="J54"/>
  <c r="I54"/>
  <c r="H54"/>
  <c r="G54"/>
  <c r="F54"/>
  <c r="K53"/>
  <c r="J53"/>
  <c r="I53"/>
  <c r="H53"/>
  <c r="G53"/>
  <c r="F53"/>
  <c r="K37"/>
  <c r="J37"/>
  <c r="I37"/>
  <c r="H37"/>
  <c r="G37"/>
  <c r="F37"/>
  <c r="K28"/>
  <c r="J28"/>
  <c r="I28"/>
  <c r="H28"/>
  <c r="G28"/>
  <c r="F28"/>
  <c r="K23"/>
  <c r="J23"/>
  <c r="I23"/>
  <c r="H23"/>
  <c r="G23"/>
  <c r="F23"/>
  <c r="K19"/>
  <c r="J19"/>
  <c r="I19"/>
  <c r="H19"/>
  <c r="G19"/>
  <c r="F19"/>
  <c r="E60"/>
  <c r="E59"/>
  <c r="E54"/>
  <c r="E53"/>
  <c r="E117"/>
  <c r="E95"/>
  <c r="E93"/>
  <c r="E68"/>
  <c r="E78"/>
  <c r="E73"/>
  <c r="E28"/>
  <c r="E23"/>
  <c r="E19"/>
  <c r="E83" l="1"/>
  <c r="F68"/>
  <c r="G68"/>
  <c r="H68"/>
  <c r="J68"/>
  <c r="K68"/>
  <c r="F83"/>
  <c r="G83"/>
  <c r="H83"/>
  <c r="J83"/>
  <c r="K83"/>
  <c r="I78"/>
  <c r="I83"/>
  <c r="I68" l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: КФСР</t>
        </r>
        <r>
          <rPr>
            <sz val="8"/>
            <color indexed="81"/>
            <rFont val="Tahoma"/>
            <family val="2"/>
            <charset val="204"/>
          </rPr>
          <t xml:space="preserve">
0102,0103,0104,0203,0304</t>
        </r>
      </text>
    </comment>
    <comment ref="B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0111</t>
        </r>
      </text>
    </comment>
    <comment ref="K6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плюс ваховск звероферма тип средств 08.01.01 (мун.зад)</t>
        </r>
      </text>
    </comment>
    <comment ref="D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Респект, адм.</t>
        </r>
      </text>
    </comment>
    <comment ref="E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дума, админ, сдк, музей, умто
</t>
        </r>
      </text>
    </comment>
    <comment ref="F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уодомс, админ, сдк</t>
        </r>
      </text>
    </comment>
    <comment ref="G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контакт, админ, сдк</t>
        </r>
      </text>
    </comment>
    <comment ref="H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умто, сдк, админ, музей</t>
        </r>
      </text>
    </comment>
    <comment ref="I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содружество, админ, сдк</t>
        </r>
      </text>
    </comment>
    <comment ref="J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кдц, админ, сотрудничество</t>
        </r>
      </text>
    </comment>
    <comment ref="K1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админ, умто, ксц, звероферма</t>
        </r>
      </text>
    </comment>
  </commentList>
</comments>
</file>

<file path=xl/sharedStrings.xml><?xml version="1.0" encoding="utf-8"?>
<sst xmlns="http://schemas.openxmlformats.org/spreadsheetml/2006/main" count="231" uniqueCount="96">
  <si>
    <t xml:space="preserve">Приложение </t>
  </si>
  <si>
    <t>к приказу департамента финансов</t>
  </si>
  <si>
    <t>администрации района</t>
  </si>
  <si>
    <t>Таблица 1</t>
  </si>
  <si>
    <t>Наименование показателей</t>
  </si>
  <si>
    <t>Единицы измерения</t>
  </si>
  <si>
    <t>1.</t>
  </si>
  <si>
    <t>Общий объем доходов местных бюджетов</t>
  </si>
  <si>
    <t xml:space="preserve">уточненный план на год              </t>
  </si>
  <si>
    <t>тыс. рублей</t>
  </si>
  <si>
    <t xml:space="preserve">фактическое исполнение              </t>
  </si>
  <si>
    <t xml:space="preserve">% исполнения                        </t>
  </si>
  <si>
    <t xml:space="preserve">%   </t>
  </si>
  <si>
    <t>2.</t>
  </si>
  <si>
    <t xml:space="preserve">Общий объем налоговых и неналоговых доходов местных бюджетов            </t>
  </si>
  <si>
    <t>3.</t>
  </si>
  <si>
    <t xml:space="preserve">Общий объем расходов местных бюджетов     </t>
  </si>
  <si>
    <t>4.</t>
  </si>
  <si>
    <t>5.</t>
  </si>
  <si>
    <t xml:space="preserve">Общий объем расходов на содержание органов местного самоуправления     </t>
  </si>
  <si>
    <t>6.</t>
  </si>
  <si>
    <t xml:space="preserve">Дефицит бюджета                     </t>
  </si>
  <si>
    <t>7.</t>
  </si>
  <si>
    <t xml:space="preserve">Размер дефицита                     </t>
  </si>
  <si>
    <t xml:space="preserve">планируемый                         </t>
  </si>
  <si>
    <t xml:space="preserve">фактически сложившийся              </t>
  </si>
  <si>
    <t>8.</t>
  </si>
  <si>
    <t xml:space="preserve">Объем муниципального долга          </t>
  </si>
  <si>
    <t>9.</t>
  </si>
  <si>
    <t>Доля объема муниципального долга в общем объеме доходов местных бюджетов без учета утвержденного   объема безвозмездных поступлений и поступлений налоговых доходов по дополнительным нормативам отчислений</t>
  </si>
  <si>
    <t xml:space="preserve">планируемая                         </t>
  </si>
  <si>
    <t xml:space="preserve">фактически сложившаяся              </t>
  </si>
  <si>
    <t>10.</t>
  </si>
  <si>
    <t xml:space="preserve">Объем расходов на обслуживание  муниципального долга                </t>
  </si>
  <si>
    <t>11.</t>
  </si>
  <si>
    <t xml:space="preserve">Доля объема расходов на обслуживание муниципального долга в общем объеме расходов местных бюджетов без учета расходов, осуществляемых за счет  субвенций из регионального фонда компенсаций                         </t>
  </si>
  <si>
    <t>12.</t>
  </si>
  <si>
    <t xml:space="preserve">Объем резервного фонда              </t>
  </si>
  <si>
    <t>13.</t>
  </si>
  <si>
    <t xml:space="preserve">Размер резервного фонда в общем объеме расходов местных бюджетов    </t>
  </si>
  <si>
    <t>14.</t>
  </si>
  <si>
    <t>Расходы на заработную плату и начисления на выплаты по оплате труда - всего</t>
  </si>
  <si>
    <t>Работников органов местного самоуправления</t>
  </si>
  <si>
    <t>15.</t>
  </si>
  <si>
    <t>Расходы на оплату коммунальных услуг - всего</t>
  </si>
  <si>
    <t>15.1.</t>
  </si>
  <si>
    <t>В органах местного самоуправления</t>
  </si>
  <si>
    <t>15.2.</t>
  </si>
  <si>
    <t>16.</t>
  </si>
  <si>
    <t xml:space="preserve">всего: в т.ч.                       </t>
  </si>
  <si>
    <t xml:space="preserve">по выплате заработной платы работников бюджетной сферы и начислениям на выплаты по оплате труда                               </t>
  </si>
  <si>
    <t>по оплате коммунальных услуг</t>
  </si>
  <si>
    <t>17.</t>
  </si>
  <si>
    <t>Численность работников органов местного самоуправления по штатному расписанию</t>
  </si>
  <si>
    <t>человек</t>
  </si>
  <si>
    <t>18.</t>
  </si>
  <si>
    <t>Среднегодовая штатная численность работников муниципальных казённых, бюджетных и автономных  учреждений</t>
  </si>
  <si>
    <t>Среднесписочная численность работников муниципальных казённых, бюджетных и автономных  учреждений</t>
  </si>
  <si>
    <t>19.</t>
  </si>
  <si>
    <t xml:space="preserve">Количество муниципальных учреждений, </t>
  </si>
  <si>
    <t>единиц</t>
  </si>
  <si>
    <t xml:space="preserve">казённых учреждений  </t>
  </si>
  <si>
    <t>бюджетных учреждений</t>
  </si>
  <si>
    <t>автономных учреждений</t>
  </si>
  <si>
    <t xml:space="preserve">  </t>
  </si>
  <si>
    <t>от 04.04.2013 г. №  44</t>
  </si>
  <si>
    <t>городское поселение      Новоаганск</t>
  </si>
  <si>
    <t>Сельское поселение Аган</t>
  </si>
  <si>
    <t>Сельское поселение Вата</t>
  </si>
  <si>
    <t>Сельское поселение      Покур</t>
  </si>
  <si>
    <t>Сельское поселение Зайцева Речка</t>
  </si>
  <si>
    <t>Сельское поселение Ларьяк</t>
  </si>
  <si>
    <t>Сельское поселение Ваховск</t>
  </si>
  <si>
    <t>Свод отчетов</t>
  </si>
  <si>
    <t xml:space="preserve">муниципальных образований района о выполнении перечня мер, предусмотренных </t>
  </si>
  <si>
    <t>соглашением о мерах по повышению эффективности использования бюджетных средств</t>
  </si>
  <si>
    <t xml:space="preserve">и увеличению поступлений налоговых и неналоговых доходов </t>
  </si>
  <si>
    <t>№ п/п</t>
  </si>
  <si>
    <t>Общий объем расходов на содержание казенных, бюджетных и автономных учреждений (за исключением органов местного самоуправления)</t>
  </si>
  <si>
    <t>Работников казённых, бюджетных и автономных учреждений</t>
  </si>
  <si>
    <t>16.1.</t>
  </si>
  <si>
    <t>16.2.</t>
  </si>
  <si>
    <t>В казённых, бюджетных и автономных учреждениях</t>
  </si>
  <si>
    <t xml:space="preserve">Объем фактически сложившейся просроченной  кредиторской  задолженности,                      </t>
  </si>
  <si>
    <t>Объем бюджетных кредитов, подлежащих возврату в бюджет района</t>
  </si>
  <si>
    <t>по факту за 2013 год (справочно)</t>
  </si>
  <si>
    <t>по факту на отчетную дату</t>
  </si>
  <si>
    <t>20.</t>
  </si>
  <si>
    <t>21.</t>
  </si>
  <si>
    <t>справочно городское поселение Излучинск</t>
  </si>
  <si>
    <t xml:space="preserve">Общий объем расходов, осуществляемых за счет субвенций </t>
  </si>
  <si>
    <t>по состоянию на 01 .07. 2015 года</t>
  </si>
  <si>
    <t xml:space="preserve">фактическое исполнение за отчетный финансовый год   (2014)       </t>
  </si>
  <si>
    <t xml:space="preserve">первоначальный план на текущий финансовый год              </t>
  </si>
  <si>
    <t>по факту за 2014 год (справочно)</t>
  </si>
  <si>
    <t xml:space="preserve">по плану на 2015 год            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</si>
</sst>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64" fontId="4" fillId="0" borderId="1" xfId="0" applyNumberFormat="1" applyFont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Border="1"/>
    <xf numFmtId="164" fontId="4" fillId="0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top" wrapText="1"/>
    </xf>
    <xf numFmtId="3" fontId="4" fillId="0" borderId="1" xfId="0" applyNumberFormat="1" applyFont="1" applyBorder="1"/>
    <xf numFmtId="3" fontId="4" fillId="0" borderId="1" xfId="0" applyNumberFormat="1" applyFont="1" applyFill="1" applyBorder="1"/>
    <xf numFmtId="0" fontId="4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/>
    <xf numFmtId="164" fontId="7" fillId="0" borderId="1" xfId="0" applyNumberFormat="1" applyFont="1" applyFill="1" applyBorder="1"/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top" wrapText="1"/>
    </xf>
    <xf numFmtId="3" fontId="7" fillId="0" borderId="1" xfId="0" applyNumberFormat="1" applyFont="1" applyBorder="1"/>
    <xf numFmtId="3" fontId="7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/>
    <xf numFmtId="0" fontId="7" fillId="0" borderId="1" xfId="0" applyFont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7" fillId="0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/>
    <xf numFmtId="4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2"/>
  <sheetViews>
    <sheetView tabSelected="1" topLeftCell="A21" workbookViewId="0">
      <selection activeCell="E37" sqref="E37"/>
    </sheetView>
  </sheetViews>
  <sheetFormatPr defaultRowHeight="15"/>
  <cols>
    <col min="2" max="2" width="42.5703125" customWidth="1"/>
    <col min="3" max="3" width="16.7109375" style="2" hidden="1" customWidth="1"/>
    <col min="4" max="4" width="15.42578125" style="2" customWidth="1"/>
    <col min="5" max="5" width="13.140625" customWidth="1"/>
    <col min="6" max="6" width="12.28515625" customWidth="1"/>
    <col min="7" max="7" width="11.42578125" customWidth="1"/>
    <col min="8" max="8" width="11.7109375" style="10" customWidth="1"/>
    <col min="9" max="9" width="11.42578125" customWidth="1"/>
    <col min="10" max="10" width="11.7109375" style="10" customWidth="1"/>
    <col min="11" max="11" width="12" customWidth="1"/>
    <col min="12" max="12" width="12.5703125" customWidth="1"/>
  </cols>
  <sheetData>
    <row r="1" spans="1:11" ht="15.75" hidden="1">
      <c r="A1" s="1"/>
      <c r="E1" s="1"/>
      <c r="H1" s="12"/>
      <c r="I1" s="11"/>
      <c r="J1" s="62" t="s">
        <v>0</v>
      </c>
      <c r="K1" s="62"/>
    </row>
    <row r="2" spans="1:11" ht="15.75" hidden="1">
      <c r="A2" s="1"/>
      <c r="E2" s="1"/>
      <c r="H2" s="63" t="s">
        <v>1</v>
      </c>
      <c r="I2" s="63"/>
      <c r="J2" s="63"/>
      <c r="K2" s="63"/>
    </row>
    <row r="3" spans="1:11" ht="15.75" hidden="1">
      <c r="A3" s="1"/>
      <c r="E3" s="1"/>
      <c r="H3" s="63" t="s">
        <v>2</v>
      </c>
      <c r="I3" s="63"/>
      <c r="J3" s="63"/>
      <c r="K3" s="63"/>
    </row>
    <row r="4" spans="1:11" ht="15.75" hidden="1">
      <c r="A4" s="3"/>
      <c r="H4" s="63" t="s">
        <v>65</v>
      </c>
      <c r="I4" s="63"/>
      <c r="J4" s="63"/>
      <c r="K4" s="63"/>
    </row>
    <row r="5" spans="1:11" ht="15.75" hidden="1">
      <c r="A5" s="4"/>
    </row>
    <row r="6" spans="1:11" ht="18.75">
      <c r="A6" s="59" t="s">
        <v>73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18.75">
      <c r="A7" s="59" t="s">
        <v>74</v>
      </c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1" ht="18.75">
      <c r="A8" s="59" t="s">
        <v>75</v>
      </c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1:11" ht="18.75">
      <c r="A9" s="59" t="s">
        <v>76</v>
      </c>
      <c r="B9" s="59"/>
      <c r="C9" s="59"/>
      <c r="D9" s="59"/>
      <c r="E9" s="59"/>
      <c r="F9" s="59"/>
      <c r="G9" s="59"/>
      <c r="H9" s="59"/>
      <c r="I9" s="59"/>
      <c r="J9" s="59"/>
      <c r="K9" s="59"/>
    </row>
    <row r="10" spans="1:11" ht="18.75">
      <c r="A10" s="59" t="s">
        <v>91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ht="18.75">
      <c r="A11" s="59"/>
      <c r="B11" s="59"/>
      <c r="C11" s="59"/>
      <c r="D11" s="59"/>
      <c r="E11" s="59"/>
    </row>
    <row r="12" spans="1:11" ht="15.75">
      <c r="A12" s="1"/>
      <c r="E12" s="1"/>
      <c r="K12" s="1" t="s">
        <v>3</v>
      </c>
    </row>
    <row r="13" spans="1:11" ht="10.5" customHeight="1">
      <c r="A13" s="3"/>
    </row>
    <row r="14" spans="1:11" ht="15.75" customHeight="1">
      <c r="A14" s="55" t="s">
        <v>77</v>
      </c>
      <c r="B14" s="55" t="s">
        <v>4</v>
      </c>
      <c r="C14" s="60" t="s">
        <v>5</v>
      </c>
      <c r="D14" s="55" t="s">
        <v>89</v>
      </c>
      <c r="E14" s="61" t="s">
        <v>66</v>
      </c>
      <c r="F14" s="57" t="s">
        <v>67</v>
      </c>
      <c r="G14" s="57" t="s">
        <v>69</v>
      </c>
      <c r="H14" s="57" t="s">
        <v>68</v>
      </c>
      <c r="I14" s="57" t="s">
        <v>70</v>
      </c>
      <c r="J14" s="57" t="s">
        <v>71</v>
      </c>
      <c r="K14" s="57" t="s">
        <v>72</v>
      </c>
    </row>
    <row r="15" spans="1:11" ht="52.5" customHeight="1">
      <c r="A15" s="56"/>
      <c r="B15" s="56"/>
      <c r="C15" s="60"/>
      <c r="D15" s="56"/>
      <c r="E15" s="61"/>
      <c r="F15" s="58"/>
      <c r="G15" s="58"/>
      <c r="H15" s="58"/>
      <c r="I15" s="58"/>
      <c r="J15" s="58"/>
      <c r="K15" s="58"/>
    </row>
    <row r="16" spans="1:11" s="10" customFormat="1" ht="21" customHeight="1">
      <c r="A16" s="53" t="s">
        <v>6</v>
      </c>
      <c r="B16" s="8" t="s">
        <v>7</v>
      </c>
      <c r="C16" s="9"/>
      <c r="D16" s="9"/>
      <c r="E16" s="64"/>
      <c r="F16" s="65"/>
      <c r="G16" s="65"/>
      <c r="H16" s="65"/>
      <c r="I16" s="65"/>
      <c r="J16" s="65"/>
      <c r="K16" s="65"/>
    </row>
    <row r="17" spans="1:11" s="10" customFormat="1" ht="15.75">
      <c r="A17" s="53"/>
      <c r="B17" s="8" t="s">
        <v>8</v>
      </c>
      <c r="C17" s="9" t="s">
        <v>9</v>
      </c>
      <c r="D17" s="66">
        <v>154406.9</v>
      </c>
      <c r="E17" s="25">
        <v>128196.7</v>
      </c>
      <c r="F17" s="25">
        <v>96169.3</v>
      </c>
      <c r="G17" s="25">
        <v>48735.199999999997</v>
      </c>
      <c r="H17" s="25">
        <v>52229.5</v>
      </c>
      <c r="I17" s="25">
        <v>68918.789999999994</v>
      </c>
      <c r="J17" s="25">
        <v>94255.1</v>
      </c>
      <c r="K17" s="25">
        <v>144840.4</v>
      </c>
    </row>
    <row r="18" spans="1:11" s="10" customFormat="1" ht="15.75">
      <c r="A18" s="53"/>
      <c r="B18" s="8" t="s">
        <v>10</v>
      </c>
      <c r="C18" s="9" t="s">
        <v>9</v>
      </c>
      <c r="D18" s="66">
        <v>82771.5</v>
      </c>
      <c r="E18" s="25">
        <v>58069.1</v>
      </c>
      <c r="F18" s="25">
        <v>42434.1</v>
      </c>
      <c r="G18" s="25">
        <v>34099.4</v>
      </c>
      <c r="H18" s="25">
        <v>12987.2</v>
      </c>
      <c r="I18" s="25">
        <v>32772.800000000003</v>
      </c>
      <c r="J18" s="25">
        <v>57748.95</v>
      </c>
      <c r="K18" s="25">
        <v>79583.5</v>
      </c>
    </row>
    <row r="19" spans="1:11" s="10" customFormat="1" ht="15.75">
      <c r="A19" s="53"/>
      <c r="B19" s="8" t="s">
        <v>11</v>
      </c>
      <c r="C19" s="9" t="s">
        <v>12</v>
      </c>
      <c r="D19" s="36">
        <f>D18/D17*100</f>
        <v>53.60608884706577</v>
      </c>
      <c r="E19" s="25">
        <f>E18/E17*100</f>
        <v>45.296875816616186</v>
      </c>
      <c r="F19" s="25">
        <f t="shared" ref="F19:K19" si="0">F18/F17*100</f>
        <v>44.124372330878984</v>
      </c>
      <c r="G19" s="25">
        <f t="shared" si="0"/>
        <v>69.968728967973874</v>
      </c>
      <c r="H19" s="25">
        <f t="shared" si="0"/>
        <v>24.865641064915422</v>
      </c>
      <c r="I19" s="25">
        <f t="shared" si="0"/>
        <v>47.552779147747671</v>
      </c>
      <c r="J19" s="25">
        <f t="shared" si="0"/>
        <v>61.268780150888382</v>
      </c>
      <c r="K19" s="25">
        <f t="shared" si="0"/>
        <v>54.94565052292041</v>
      </c>
    </row>
    <row r="20" spans="1:11" s="10" customFormat="1" ht="31.5">
      <c r="A20" s="53" t="s">
        <v>13</v>
      </c>
      <c r="B20" s="8" t="s">
        <v>14</v>
      </c>
      <c r="C20" s="9"/>
      <c r="D20" s="67"/>
      <c r="E20" s="25"/>
      <c r="F20" s="32"/>
      <c r="G20" s="32"/>
      <c r="H20" s="32"/>
      <c r="I20" s="32"/>
      <c r="J20" s="32"/>
      <c r="K20" s="32"/>
    </row>
    <row r="21" spans="1:11" s="10" customFormat="1" ht="15.75">
      <c r="A21" s="53"/>
      <c r="B21" s="8" t="s">
        <v>8</v>
      </c>
      <c r="C21" s="9" t="s">
        <v>9</v>
      </c>
      <c r="D21" s="66">
        <v>67551</v>
      </c>
      <c r="E21" s="25">
        <v>22308.1</v>
      </c>
      <c r="F21" s="25">
        <v>1197</v>
      </c>
      <c r="G21" s="25">
        <v>1186</v>
      </c>
      <c r="H21" s="25">
        <v>1036</v>
      </c>
      <c r="I21" s="25">
        <v>5755</v>
      </c>
      <c r="J21" s="25">
        <v>4451</v>
      </c>
      <c r="K21" s="25">
        <f>3285+853.6</f>
        <v>4138.6000000000004</v>
      </c>
    </row>
    <row r="22" spans="1:11" s="10" customFormat="1" ht="15.75">
      <c r="A22" s="53"/>
      <c r="B22" s="8" t="s">
        <v>10</v>
      </c>
      <c r="C22" s="9" t="s">
        <v>9</v>
      </c>
      <c r="D22" s="66">
        <v>47781.13</v>
      </c>
      <c r="E22" s="25">
        <v>12736.2</v>
      </c>
      <c r="F22" s="25">
        <v>625.70000000000005</v>
      </c>
      <c r="G22" s="25">
        <v>722.4</v>
      </c>
      <c r="H22" s="25">
        <v>478.6</v>
      </c>
      <c r="I22" s="25">
        <v>2809.48</v>
      </c>
      <c r="J22" s="25">
        <v>2142.6</v>
      </c>
      <c r="K22" s="25">
        <f>1373.6+293.4</f>
        <v>1667</v>
      </c>
    </row>
    <row r="23" spans="1:11" s="10" customFormat="1" ht="15.75">
      <c r="A23" s="53"/>
      <c r="B23" s="8" t="s">
        <v>11</v>
      </c>
      <c r="C23" s="9" t="s">
        <v>12</v>
      </c>
      <c r="D23" s="36">
        <f>D22/D21*100</f>
        <v>70.733416233660478</v>
      </c>
      <c r="E23" s="25">
        <f>E22/E21*100</f>
        <v>57.09226693443189</v>
      </c>
      <c r="F23" s="25">
        <f t="shared" ref="F23:K23" si="1">F22/F21*100</f>
        <v>52.272347535505439</v>
      </c>
      <c r="G23" s="25">
        <f t="shared" si="1"/>
        <v>60.910623946037099</v>
      </c>
      <c r="H23" s="25">
        <f t="shared" si="1"/>
        <v>46.196911196911202</v>
      </c>
      <c r="I23" s="25">
        <f t="shared" si="1"/>
        <v>48.818071242397913</v>
      </c>
      <c r="J23" s="25">
        <f t="shared" si="1"/>
        <v>48.137497191642325</v>
      </c>
      <c r="K23" s="25">
        <f t="shared" si="1"/>
        <v>40.279321509689261</v>
      </c>
    </row>
    <row r="24" spans="1:11" ht="31.5">
      <c r="A24" s="7" t="s">
        <v>15</v>
      </c>
      <c r="B24" s="5" t="s">
        <v>16</v>
      </c>
      <c r="C24" s="6"/>
      <c r="D24" s="22"/>
      <c r="E24" s="13"/>
      <c r="F24" s="15"/>
      <c r="G24" s="15"/>
      <c r="H24" s="16"/>
      <c r="I24" s="15"/>
      <c r="J24" s="16"/>
      <c r="K24" s="15"/>
    </row>
    <row r="25" spans="1:11" ht="31.5">
      <c r="A25" s="17"/>
      <c r="B25" s="5" t="s">
        <v>92</v>
      </c>
      <c r="C25" s="6" t="s">
        <v>9</v>
      </c>
      <c r="D25" s="29">
        <v>205999.8</v>
      </c>
      <c r="E25" s="26">
        <v>227994.7</v>
      </c>
      <c r="F25" s="27">
        <v>58985.2</v>
      </c>
      <c r="G25" s="27">
        <v>81305.100000000006</v>
      </c>
      <c r="H25" s="28">
        <v>52376.9</v>
      </c>
      <c r="I25" s="27">
        <v>82846.14</v>
      </c>
      <c r="J25" s="28">
        <v>139263.6</v>
      </c>
      <c r="K25" s="27">
        <v>162394.23999999999</v>
      </c>
    </row>
    <row r="26" spans="1:11" ht="17.25" customHeight="1">
      <c r="A26" s="7"/>
      <c r="B26" s="5" t="s">
        <v>8</v>
      </c>
      <c r="C26" s="6" t="s">
        <v>9</v>
      </c>
      <c r="D26" s="23">
        <v>169171.9</v>
      </c>
      <c r="E26" s="24">
        <v>146450.5</v>
      </c>
      <c r="F26" s="25">
        <v>96935.9</v>
      </c>
      <c r="G26" s="24">
        <v>49506.1</v>
      </c>
      <c r="H26" s="24">
        <v>53364.3</v>
      </c>
      <c r="I26" s="24">
        <v>72543.070000000007</v>
      </c>
      <c r="J26" s="25">
        <v>103331</v>
      </c>
      <c r="K26" s="25">
        <v>118765</v>
      </c>
    </row>
    <row r="27" spans="1:11" ht="16.5" customHeight="1">
      <c r="A27" s="7"/>
      <c r="B27" s="5" t="s">
        <v>10</v>
      </c>
      <c r="C27" s="6" t="s">
        <v>9</v>
      </c>
      <c r="D27" s="23">
        <v>62156.3</v>
      </c>
      <c r="E27" s="24">
        <v>65742.2</v>
      </c>
      <c r="F27" s="24">
        <v>41927.300000000003</v>
      </c>
      <c r="G27" s="24">
        <v>31024.7</v>
      </c>
      <c r="H27" s="24">
        <v>23207.1</v>
      </c>
      <c r="I27" s="24">
        <v>33106.44</v>
      </c>
      <c r="J27" s="25">
        <v>57824.1</v>
      </c>
      <c r="K27" s="24">
        <v>64300.82</v>
      </c>
    </row>
    <row r="28" spans="1:11" ht="15.75">
      <c r="A28" s="7"/>
      <c r="B28" s="5" t="s">
        <v>11</v>
      </c>
      <c r="C28" s="6" t="s">
        <v>12</v>
      </c>
      <c r="D28" s="23">
        <f>D27/D26*100</f>
        <v>36.741503760376283</v>
      </c>
      <c r="E28" s="24">
        <f>E27/E26*100</f>
        <v>44.890389585559625</v>
      </c>
      <c r="F28" s="24">
        <f>F27/F26*100</f>
        <v>43.252603008792413</v>
      </c>
      <c r="G28" s="24">
        <f t="shared" ref="G28:J28" si="2">G27/G26*100</f>
        <v>62.668438838850157</v>
      </c>
      <c r="H28" s="25">
        <f t="shared" si="2"/>
        <v>43.488062243859652</v>
      </c>
      <c r="I28" s="24">
        <f t="shared" si="2"/>
        <v>45.636943680492152</v>
      </c>
      <c r="J28" s="25">
        <f t="shared" si="2"/>
        <v>55.960070066098268</v>
      </c>
      <c r="K28" s="24">
        <f>K27/K26*100</f>
        <v>54.141220056413928</v>
      </c>
    </row>
    <row r="29" spans="1:11" ht="31.5">
      <c r="A29" s="7" t="s">
        <v>17</v>
      </c>
      <c r="B29" s="5" t="s">
        <v>90</v>
      </c>
      <c r="C29" s="6"/>
      <c r="D29" s="22"/>
      <c r="E29" s="13"/>
      <c r="F29" s="15"/>
      <c r="G29" s="15"/>
      <c r="H29" s="16"/>
      <c r="I29" s="15"/>
      <c r="J29" s="16"/>
      <c r="K29" s="15"/>
    </row>
    <row r="30" spans="1:11" ht="31.5">
      <c r="A30" s="17"/>
      <c r="B30" s="5" t="s">
        <v>92</v>
      </c>
      <c r="C30" s="6" t="s">
        <v>9</v>
      </c>
      <c r="D30" s="33">
        <v>1630</v>
      </c>
      <c r="E30" s="33">
        <v>1150</v>
      </c>
      <c r="F30" s="34">
        <v>171.2</v>
      </c>
      <c r="G30" s="34">
        <v>172.8</v>
      </c>
      <c r="H30" s="35">
        <v>166.4</v>
      </c>
      <c r="I30" s="34">
        <v>165.6</v>
      </c>
      <c r="J30" s="35">
        <v>553.9</v>
      </c>
      <c r="K30" s="34">
        <v>413</v>
      </c>
    </row>
    <row r="31" spans="1:11" ht="15.75">
      <c r="A31" s="7"/>
      <c r="B31" s="5" t="s">
        <v>8</v>
      </c>
      <c r="C31" s="6" t="s">
        <v>9</v>
      </c>
      <c r="D31" s="23">
        <v>1807.2</v>
      </c>
      <c r="E31" s="23">
        <v>1121.5</v>
      </c>
      <c r="F31" s="23">
        <v>139.9</v>
      </c>
      <c r="G31" s="23">
        <v>153.69999999999999</v>
      </c>
      <c r="H31" s="23">
        <v>154.6</v>
      </c>
      <c r="I31" s="23">
        <v>163.19999999999999</v>
      </c>
      <c r="J31" s="36">
        <v>730.3</v>
      </c>
      <c r="K31" s="36">
        <v>443.9</v>
      </c>
    </row>
    <row r="32" spans="1:11" ht="18" customHeight="1">
      <c r="A32" s="7"/>
      <c r="B32" s="5" t="s">
        <v>10</v>
      </c>
      <c r="C32" s="6" t="s">
        <v>9</v>
      </c>
      <c r="D32" s="23">
        <v>434</v>
      </c>
      <c r="E32" s="23">
        <v>537.20000000000005</v>
      </c>
      <c r="F32" s="23">
        <v>63.6</v>
      </c>
      <c r="G32" s="23">
        <v>95</v>
      </c>
      <c r="H32" s="36">
        <v>49.1</v>
      </c>
      <c r="I32" s="23">
        <v>87.8</v>
      </c>
      <c r="J32" s="36">
        <v>208.6</v>
      </c>
      <c r="K32" s="36">
        <v>157.16999999999999</v>
      </c>
    </row>
    <row r="33" spans="1:11" ht="33" customHeight="1">
      <c r="A33" s="7" t="s">
        <v>18</v>
      </c>
      <c r="B33" s="5" t="s">
        <v>19</v>
      </c>
      <c r="C33" s="6"/>
      <c r="D33" s="22"/>
      <c r="E33" s="13"/>
      <c r="F33" s="13"/>
      <c r="G33" s="13"/>
      <c r="H33" s="13"/>
      <c r="I33" s="13"/>
      <c r="J33" s="14"/>
      <c r="K33" s="14"/>
    </row>
    <row r="34" spans="1:11" ht="33" customHeight="1">
      <c r="A34" s="17"/>
      <c r="B34" s="5" t="s">
        <v>92</v>
      </c>
      <c r="C34" s="6" t="s">
        <v>9</v>
      </c>
      <c r="D34" s="23">
        <v>38400.300000000003</v>
      </c>
      <c r="E34" s="23">
        <v>29668.6</v>
      </c>
      <c r="F34" s="23">
        <v>5242.1000000000004</v>
      </c>
      <c r="G34" s="23">
        <v>7560.5</v>
      </c>
      <c r="H34" s="23">
        <v>5579.1</v>
      </c>
      <c r="I34" s="23">
        <v>7722.16</v>
      </c>
      <c r="J34" s="36">
        <v>13276.4</v>
      </c>
      <c r="K34" s="36">
        <v>14415.21</v>
      </c>
    </row>
    <row r="35" spans="1:11" ht="15.75">
      <c r="A35" s="7"/>
      <c r="B35" s="5" t="s">
        <v>8</v>
      </c>
      <c r="C35" s="6" t="s">
        <v>9</v>
      </c>
      <c r="D35" s="23">
        <v>41764.9</v>
      </c>
      <c r="E35" s="23">
        <v>28753.599999999999</v>
      </c>
      <c r="F35" s="36">
        <v>5738.9</v>
      </c>
      <c r="G35" s="23">
        <v>6725.7</v>
      </c>
      <c r="H35" s="23">
        <v>5337.9</v>
      </c>
      <c r="I35" s="23">
        <v>7567.06</v>
      </c>
      <c r="J35" s="36">
        <v>12524.1</v>
      </c>
      <c r="K35" s="36">
        <v>13578</v>
      </c>
    </row>
    <row r="36" spans="1:11" ht="15.75">
      <c r="A36" s="7"/>
      <c r="B36" s="5" t="s">
        <v>10</v>
      </c>
      <c r="C36" s="6" t="s">
        <v>9</v>
      </c>
      <c r="D36" s="23">
        <v>16267.7</v>
      </c>
      <c r="E36" s="23">
        <v>17093.8</v>
      </c>
      <c r="F36" s="36">
        <v>2989.9</v>
      </c>
      <c r="G36" s="23">
        <v>2895.7</v>
      </c>
      <c r="H36" s="23">
        <v>3462.6</v>
      </c>
      <c r="I36" s="23">
        <v>4502.54</v>
      </c>
      <c r="J36" s="36">
        <v>5583.2</v>
      </c>
      <c r="K36" s="36">
        <v>6750</v>
      </c>
    </row>
    <row r="37" spans="1:11" ht="15.75">
      <c r="A37" s="7"/>
      <c r="B37" s="5" t="s">
        <v>11</v>
      </c>
      <c r="C37" s="6" t="s">
        <v>12</v>
      </c>
      <c r="D37" s="23">
        <f>D36/D35*100</f>
        <v>38.950649947683338</v>
      </c>
      <c r="E37" s="23">
        <f>E36/E35*100</f>
        <v>59.449251571977079</v>
      </c>
      <c r="F37" s="23">
        <f t="shared" ref="F37:K37" si="3">F36/F35*100</f>
        <v>52.098834271376049</v>
      </c>
      <c r="G37" s="23">
        <f t="shared" si="3"/>
        <v>43.054254575731896</v>
      </c>
      <c r="H37" s="36">
        <f t="shared" si="3"/>
        <v>64.868206598100372</v>
      </c>
      <c r="I37" s="23">
        <f t="shared" si="3"/>
        <v>59.501840873470016</v>
      </c>
      <c r="J37" s="36">
        <f t="shared" si="3"/>
        <v>44.579650433963316</v>
      </c>
      <c r="K37" s="23">
        <f t="shared" si="3"/>
        <v>49.71277065841803</v>
      </c>
    </row>
    <row r="38" spans="1:11" ht="63">
      <c r="A38" s="17" t="s">
        <v>20</v>
      </c>
      <c r="B38" s="5" t="s">
        <v>78</v>
      </c>
      <c r="C38" s="6"/>
      <c r="D38" s="22"/>
      <c r="E38" s="13"/>
      <c r="F38" s="13"/>
      <c r="G38" s="13"/>
      <c r="H38" s="14"/>
      <c r="I38" s="13"/>
      <c r="J38" s="14"/>
      <c r="K38" s="13"/>
    </row>
    <row r="39" spans="1:11" ht="31.5">
      <c r="A39" s="17"/>
      <c r="B39" s="5" t="s">
        <v>92</v>
      </c>
      <c r="C39" s="6" t="s">
        <v>9</v>
      </c>
      <c r="D39" s="68">
        <v>31587.48</v>
      </c>
      <c r="E39" s="23">
        <v>32170.5</v>
      </c>
      <c r="F39" s="23">
        <v>14223.5</v>
      </c>
      <c r="G39" s="23">
        <v>13438.5</v>
      </c>
      <c r="H39" s="36">
        <v>14542.7</v>
      </c>
      <c r="I39" s="23">
        <v>13159.48</v>
      </c>
      <c r="J39" s="36">
        <v>32267.7</v>
      </c>
      <c r="K39" s="23">
        <v>39254.1</v>
      </c>
    </row>
    <row r="40" spans="1:11" ht="15.75">
      <c r="A40" s="17"/>
      <c r="B40" s="5" t="s">
        <v>8</v>
      </c>
      <c r="C40" s="6" t="s">
        <v>9</v>
      </c>
      <c r="D40" s="36">
        <v>31430.7</v>
      </c>
      <c r="E40" s="23">
        <v>27780</v>
      </c>
      <c r="F40" s="24">
        <v>11684.4</v>
      </c>
      <c r="G40" s="24">
        <v>11199.3</v>
      </c>
      <c r="H40" s="25">
        <v>12964.1</v>
      </c>
      <c r="I40" s="24">
        <v>11355.84</v>
      </c>
      <c r="J40" s="25">
        <v>23493.7</v>
      </c>
      <c r="K40" s="24">
        <v>34866.660000000003</v>
      </c>
    </row>
    <row r="41" spans="1:11" ht="15.75">
      <c r="A41" s="17"/>
      <c r="B41" s="5" t="s">
        <v>10</v>
      </c>
      <c r="C41" s="6" t="s">
        <v>9</v>
      </c>
      <c r="D41" s="36">
        <v>11632.1</v>
      </c>
      <c r="E41" s="23">
        <v>14428.1</v>
      </c>
      <c r="F41" s="24">
        <v>6856.2</v>
      </c>
      <c r="G41" s="24">
        <v>5478.8</v>
      </c>
      <c r="H41" s="25">
        <v>5634.1</v>
      </c>
      <c r="I41" s="24">
        <v>5622.8</v>
      </c>
      <c r="J41" s="25">
        <v>13433.2</v>
      </c>
      <c r="K41" s="24">
        <v>13548.85</v>
      </c>
    </row>
    <row r="42" spans="1:11" ht="15.75">
      <c r="A42" s="17"/>
      <c r="B42" s="5" t="s">
        <v>11</v>
      </c>
      <c r="C42" s="6" t="s">
        <v>12</v>
      </c>
      <c r="D42" s="23">
        <f>D41/D40*100</f>
        <v>37.008720773002189</v>
      </c>
      <c r="E42" s="23">
        <f>E41/E40*100</f>
        <v>51.937005039596826</v>
      </c>
      <c r="F42" s="24">
        <f t="shared" ref="F42:K42" si="4">F41/F40*100</f>
        <v>58.678237650200273</v>
      </c>
      <c r="G42" s="24">
        <f t="shared" si="4"/>
        <v>48.920914700025897</v>
      </c>
      <c r="H42" s="24">
        <f t="shared" si="4"/>
        <v>43.459245146211458</v>
      </c>
      <c r="I42" s="24">
        <f t="shared" si="4"/>
        <v>49.514610984304113</v>
      </c>
      <c r="J42" s="24">
        <f t="shared" si="4"/>
        <v>57.177881729995704</v>
      </c>
      <c r="K42" s="24">
        <f t="shared" si="4"/>
        <v>38.859041846853124</v>
      </c>
    </row>
    <row r="43" spans="1:11" ht="15.75">
      <c r="A43" s="17" t="s">
        <v>22</v>
      </c>
      <c r="B43" s="5" t="s">
        <v>21</v>
      </c>
      <c r="C43" s="6"/>
      <c r="D43" s="22"/>
      <c r="E43" s="13"/>
      <c r="F43" s="15"/>
      <c r="G43" s="15"/>
      <c r="H43" s="16"/>
      <c r="I43" s="15"/>
      <c r="J43" s="16"/>
      <c r="K43" s="15"/>
    </row>
    <row r="44" spans="1:11" ht="15.75">
      <c r="A44" s="7"/>
      <c r="B44" s="5" t="s">
        <v>8</v>
      </c>
      <c r="C44" s="6" t="s">
        <v>9</v>
      </c>
      <c r="D44" s="45">
        <f>D17-D26</f>
        <v>-14765</v>
      </c>
      <c r="E44" s="45">
        <f>E17-E26</f>
        <v>-18253.800000000003</v>
      </c>
      <c r="F44" s="45">
        <f>F17-F26</f>
        <v>-766.59999999999127</v>
      </c>
      <c r="G44" s="45">
        <f t="shared" ref="G44:J44" si="5">G17-G26</f>
        <v>-770.90000000000146</v>
      </c>
      <c r="H44" s="45">
        <f t="shared" si="5"/>
        <v>-1134.8000000000029</v>
      </c>
      <c r="I44" s="45">
        <v>3624.28</v>
      </c>
      <c r="J44" s="45">
        <f t="shared" si="5"/>
        <v>-9075.8999999999942</v>
      </c>
      <c r="K44" s="45">
        <f>K17-K26</f>
        <v>26075.399999999994</v>
      </c>
    </row>
    <row r="45" spans="1:11" ht="15.75">
      <c r="A45" s="7"/>
      <c r="B45" s="5" t="s">
        <v>10</v>
      </c>
      <c r="C45" s="6" t="s">
        <v>9</v>
      </c>
      <c r="D45" s="45">
        <f t="shared" ref="D45:J45" si="6">D18-D27</f>
        <v>20615.199999999997</v>
      </c>
      <c r="E45" s="45">
        <v>8420.6</v>
      </c>
      <c r="F45" s="45">
        <f>F18-F27</f>
        <v>506.79999999999563</v>
      </c>
      <c r="G45" s="45">
        <f t="shared" si="6"/>
        <v>3074.7000000000007</v>
      </c>
      <c r="H45" s="45">
        <v>12740.3</v>
      </c>
      <c r="I45" s="45">
        <v>464.2</v>
      </c>
      <c r="J45" s="45">
        <f t="shared" si="6"/>
        <v>-75.150000000001455</v>
      </c>
      <c r="K45" s="45">
        <f>K18-K27</f>
        <v>15282.68</v>
      </c>
    </row>
    <row r="46" spans="1:11" s="10" customFormat="1" ht="15.75">
      <c r="A46" s="18" t="s">
        <v>26</v>
      </c>
      <c r="B46" s="8" t="s">
        <v>23</v>
      </c>
      <c r="C46" s="9"/>
      <c r="D46" s="46"/>
      <c r="E46" s="47"/>
      <c r="F46" s="45"/>
      <c r="G46" s="45"/>
      <c r="H46" s="45"/>
      <c r="I46" s="45"/>
      <c r="J46" s="45"/>
      <c r="K46" s="45"/>
    </row>
    <row r="47" spans="1:11" ht="15.75">
      <c r="A47" s="7"/>
      <c r="B47" s="5" t="s">
        <v>24</v>
      </c>
      <c r="C47" s="6" t="s">
        <v>12</v>
      </c>
      <c r="D47" s="47">
        <f t="shared" ref="D47:K47" si="7">D44/D21*100</f>
        <v>-21.857559473582921</v>
      </c>
      <c r="E47" s="47">
        <f t="shared" si="7"/>
        <v>-81.825883871777535</v>
      </c>
      <c r="F47" s="47">
        <f t="shared" si="7"/>
        <v>-64.043441938178049</v>
      </c>
      <c r="G47" s="47">
        <f t="shared" si="7"/>
        <v>-65.000000000000128</v>
      </c>
      <c r="H47" s="47">
        <f t="shared" si="7"/>
        <v>-109.53667953667983</v>
      </c>
      <c r="I47" s="47">
        <f t="shared" si="7"/>
        <v>62.976194613379676</v>
      </c>
      <c r="J47" s="47">
        <f t="shared" si="7"/>
        <v>-203.90698719388888</v>
      </c>
      <c r="K47" s="47">
        <f t="shared" si="7"/>
        <v>630.05364132798513</v>
      </c>
    </row>
    <row r="48" spans="1:11" ht="15.75">
      <c r="A48" s="7"/>
      <c r="B48" s="5" t="s">
        <v>25</v>
      </c>
      <c r="C48" s="6" t="s">
        <v>12</v>
      </c>
      <c r="D48" s="47">
        <f>D45/D22*100</f>
        <v>43.14506584503129</v>
      </c>
      <c r="E48" s="47">
        <f>E45/E22*100</f>
        <v>66.115481854870367</v>
      </c>
      <c r="F48" s="47">
        <f t="shared" ref="F48:G48" si="8">F45/F22*100</f>
        <v>80.997283042991143</v>
      </c>
      <c r="G48" s="47">
        <f t="shared" si="8"/>
        <v>425.62292358804001</v>
      </c>
      <c r="H48" s="47">
        <f>H45/H22*100</f>
        <v>2661.9933138320098</v>
      </c>
      <c r="I48" s="47">
        <f>I45/I22*100</f>
        <v>16.522630522374246</v>
      </c>
      <c r="J48" s="47"/>
      <c r="K48" s="47"/>
    </row>
    <row r="49" spans="1:11" ht="15.75">
      <c r="A49" s="17" t="s">
        <v>28</v>
      </c>
      <c r="B49" s="5" t="s">
        <v>27</v>
      </c>
      <c r="C49" s="6"/>
      <c r="D49" s="22"/>
      <c r="E49" s="13"/>
      <c r="F49" s="15"/>
      <c r="G49" s="15"/>
      <c r="H49" s="16"/>
      <c r="I49" s="15"/>
      <c r="J49" s="16"/>
      <c r="K49" s="15"/>
    </row>
    <row r="50" spans="1:11" ht="15.75">
      <c r="A50" s="7"/>
      <c r="B50" s="5" t="s">
        <v>8</v>
      </c>
      <c r="C50" s="6" t="s">
        <v>9</v>
      </c>
      <c r="D50" s="22"/>
      <c r="E50" s="13"/>
      <c r="F50" s="15"/>
      <c r="G50" s="15"/>
      <c r="H50" s="16"/>
      <c r="I50" s="15"/>
      <c r="J50" s="16"/>
      <c r="K50" s="15"/>
    </row>
    <row r="51" spans="1:11" ht="15.75">
      <c r="A51" s="7"/>
      <c r="B51" s="5" t="s">
        <v>10</v>
      </c>
      <c r="C51" s="6" t="s">
        <v>9</v>
      </c>
      <c r="D51" s="22"/>
      <c r="E51" s="13"/>
      <c r="F51" s="15"/>
      <c r="G51" s="15"/>
      <c r="H51" s="16"/>
      <c r="I51" s="15"/>
      <c r="J51" s="16"/>
      <c r="K51" s="15"/>
    </row>
    <row r="52" spans="1:11" ht="93.75" customHeight="1">
      <c r="A52" s="17" t="s">
        <v>32</v>
      </c>
      <c r="B52" s="5" t="s">
        <v>29</v>
      </c>
      <c r="C52" s="6"/>
      <c r="D52" s="22"/>
      <c r="E52" s="13"/>
      <c r="F52" s="15"/>
      <c r="G52" s="15"/>
      <c r="H52" s="16"/>
      <c r="I52" s="15"/>
      <c r="J52" s="16"/>
      <c r="K52" s="15"/>
    </row>
    <row r="53" spans="1:11" ht="15.75">
      <c r="A53" s="7"/>
      <c r="B53" s="5" t="s">
        <v>30</v>
      </c>
      <c r="C53" s="6" t="s">
        <v>12</v>
      </c>
      <c r="D53" s="30"/>
      <c r="E53" s="24">
        <f t="shared" ref="E53:K54" si="9">E50/E21*100</f>
        <v>0</v>
      </c>
      <c r="F53" s="24">
        <f t="shared" si="9"/>
        <v>0</v>
      </c>
      <c r="G53" s="24">
        <f t="shared" si="9"/>
        <v>0</v>
      </c>
      <c r="H53" s="25">
        <f t="shared" si="9"/>
        <v>0</v>
      </c>
      <c r="I53" s="24">
        <f t="shared" si="9"/>
        <v>0</v>
      </c>
      <c r="J53" s="25">
        <f t="shared" si="9"/>
        <v>0</v>
      </c>
      <c r="K53" s="24">
        <f t="shared" si="9"/>
        <v>0</v>
      </c>
    </row>
    <row r="54" spans="1:11" ht="15.75">
      <c r="A54" s="7"/>
      <c r="B54" s="5" t="s">
        <v>31</v>
      </c>
      <c r="C54" s="6" t="s">
        <v>12</v>
      </c>
      <c r="D54" s="30"/>
      <c r="E54" s="24">
        <f t="shared" si="9"/>
        <v>0</v>
      </c>
      <c r="F54" s="24">
        <f t="shared" si="9"/>
        <v>0</v>
      </c>
      <c r="G54" s="24">
        <f t="shared" si="9"/>
        <v>0</v>
      </c>
      <c r="H54" s="25">
        <f t="shared" si="9"/>
        <v>0</v>
      </c>
      <c r="I54" s="24">
        <f t="shared" si="9"/>
        <v>0</v>
      </c>
      <c r="J54" s="25">
        <f t="shared" si="9"/>
        <v>0</v>
      </c>
      <c r="K54" s="24">
        <f t="shared" si="9"/>
        <v>0</v>
      </c>
    </row>
    <row r="55" spans="1:11" ht="31.5">
      <c r="A55" s="17" t="s">
        <v>34</v>
      </c>
      <c r="B55" s="5" t="s">
        <v>33</v>
      </c>
      <c r="C55" s="6"/>
      <c r="D55" s="22"/>
      <c r="E55" s="13"/>
      <c r="F55" s="15"/>
      <c r="G55" s="15"/>
      <c r="H55" s="16"/>
      <c r="I55" s="15"/>
      <c r="J55" s="16"/>
      <c r="K55" s="15"/>
    </row>
    <row r="56" spans="1:11" ht="15.75">
      <c r="A56" s="7"/>
      <c r="B56" s="5" t="s">
        <v>8</v>
      </c>
      <c r="C56" s="6" t="s">
        <v>9</v>
      </c>
      <c r="D56" s="22"/>
      <c r="E56" s="13"/>
      <c r="F56" s="15"/>
      <c r="G56" s="15"/>
      <c r="H56" s="16"/>
      <c r="I56" s="15"/>
      <c r="J56" s="16"/>
      <c r="K56" s="15"/>
    </row>
    <row r="57" spans="1:11" ht="15.75">
      <c r="A57" s="7"/>
      <c r="B57" s="5" t="s">
        <v>10</v>
      </c>
      <c r="C57" s="6" t="s">
        <v>9</v>
      </c>
      <c r="D57" s="22"/>
      <c r="E57" s="13"/>
      <c r="F57" s="15"/>
      <c r="G57" s="15"/>
      <c r="H57" s="16"/>
      <c r="I57" s="15"/>
      <c r="J57" s="16"/>
      <c r="K57" s="15"/>
    </row>
    <row r="58" spans="1:11" ht="94.5">
      <c r="A58" s="17" t="s">
        <v>36</v>
      </c>
      <c r="B58" s="5" t="s">
        <v>35</v>
      </c>
      <c r="C58" s="6"/>
      <c r="D58" s="22"/>
      <c r="E58" s="13"/>
      <c r="F58" s="15"/>
      <c r="G58" s="15"/>
      <c r="H58" s="16"/>
      <c r="I58" s="15"/>
      <c r="J58" s="16"/>
      <c r="K58" s="15"/>
    </row>
    <row r="59" spans="1:11" ht="15.75">
      <c r="A59" s="7"/>
      <c r="B59" s="5" t="s">
        <v>30</v>
      </c>
      <c r="C59" s="6" t="s">
        <v>12</v>
      </c>
      <c r="D59" s="22"/>
      <c r="E59" s="24">
        <f t="shared" ref="E59:K60" si="10">E56/(E26-E31)*100</f>
        <v>0</v>
      </c>
      <c r="F59" s="24">
        <f t="shared" si="10"/>
        <v>0</v>
      </c>
      <c r="G59" s="24">
        <f t="shared" si="10"/>
        <v>0</v>
      </c>
      <c r="H59" s="25">
        <f t="shared" si="10"/>
        <v>0</v>
      </c>
      <c r="I59" s="24">
        <f t="shared" si="10"/>
        <v>0</v>
      </c>
      <c r="J59" s="25">
        <f t="shared" si="10"/>
        <v>0</v>
      </c>
      <c r="K59" s="24">
        <f t="shared" si="10"/>
        <v>0</v>
      </c>
    </row>
    <row r="60" spans="1:11" ht="15.75">
      <c r="A60" s="7"/>
      <c r="B60" s="5" t="s">
        <v>31</v>
      </c>
      <c r="C60" s="6" t="s">
        <v>12</v>
      </c>
      <c r="D60" s="22"/>
      <c r="E60" s="24">
        <f t="shared" si="10"/>
        <v>0</v>
      </c>
      <c r="F60" s="24">
        <f t="shared" si="10"/>
        <v>0</v>
      </c>
      <c r="G60" s="24">
        <f t="shared" si="10"/>
        <v>0</v>
      </c>
      <c r="H60" s="25">
        <f t="shared" si="10"/>
        <v>0</v>
      </c>
      <c r="I60" s="24">
        <f t="shared" si="10"/>
        <v>0</v>
      </c>
      <c r="J60" s="25">
        <f t="shared" si="10"/>
        <v>0</v>
      </c>
      <c r="K60" s="24">
        <f t="shared" si="10"/>
        <v>0</v>
      </c>
    </row>
    <row r="61" spans="1:11" ht="15.75">
      <c r="A61" s="17" t="s">
        <v>38</v>
      </c>
      <c r="B61" s="5" t="s">
        <v>37</v>
      </c>
      <c r="C61" s="6"/>
      <c r="D61" s="22"/>
      <c r="E61" s="13"/>
      <c r="F61" s="15"/>
      <c r="G61" s="15"/>
      <c r="H61" s="16"/>
      <c r="I61" s="15"/>
      <c r="J61" s="16"/>
      <c r="K61" s="15"/>
    </row>
    <row r="62" spans="1:11" ht="31.5">
      <c r="A62" s="7"/>
      <c r="B62" s="5" t="s">
        <v>93</v>
      </c>
      <c r="C62" s="6" t="s">
        <v>9</v>
      </c>
      <c r="D62" s="42">
        <v>1500</v>
      </c>
      <c r="E62" s="33">
        <v>470</v>
      </c>
      <c r="F62" s="34">
        <v>150</v>
      </c>
      <c r="G62" s="34">
        <v>80</v>
      </c>
      <c r="H62" s="35">
        <v>10</v>
      </c>
      <c r="I62" s="34">
        <v>80</v>
      </c>
      <c r="J62" s="49">
        <v>100</v>
      </c>
      <c r="K62" s="34">
        <v>200</v>
      </c>
    </row>
    <row r="63" spans="1:11" ht="31.5">
      <c r="A63" s="17" t="s">
        <v>40</v>
      </c>
      <c r="B63" s="5" t="s">
        <v>39</v>
      </c>
      <c r="C63" s="6" t="s">
        <v>12</v>
      </c>
      <c r="D63" s="48">
        <f t="shared" ref="D63:K63" si="11">D62/D26*100</f>
        <v>0.88667207733672082</v>
      </c>
      <c r="E63" s="33">
        <v>0.32</v>
      </c>
      <c r="F63" s="48">
        <f t="shared" si="11"/>
        <v>0.15474143222480011</v>
      </c>
      <c r="G63" s="48">
        <f t="shared" si="11"/>
        <v>0.1615962477351276</v>
      </c>
      <c r="H63" s="48">
        <f t="shared" si="11"/>
        <v>1.8739119598683015E-2</v>
      </c>
      <c r="I63" s="48">
        <f t="shared" si="11"/>
        <v>0.11027931406818045</v>
      </c>
      <c r="J63" s="48">
        <f t="shared" si="11"/>
        <v>9.677637882145726E-2</v>
      </c>
      <c r="K63" s="48">
        <f t="shared" si="11"/>
        <v>0.16839978108028458</v>
      </c>
    </row>
    <row r="64" spans="1:11" ht="47.25">
      <c r="A64" s="17" t="s">
        <v>43</v>
      </c>
      <c r="B64" s="5" t="s">
        <v>41</v>
      </c>
      <c r="C64" s="6"/>
      <c r="D64" s="22"/>
      <c r="E64" s="13"/>
      <c r="F64" s="15"/>
      <c r="G64" s="15"/>
      <c r="H64" s="16"/>
      <c r="I64" s="15"/>
      <c r="J64" s="16"/>
      <c r="K64" s="15"/>
    </row>
    <row r="65" spans="1:11" ht="31.5">
      <c r="A65" s="17"/>
      <c r="B65" s="5" t="s">
        <v>92</v>
      </c>
      <c r="C65" s="6" t="s">
        <v>9</v>
      </c>
      <c r="D65" s="33">
        <v>57031.4</v>
      </c>
      <c r="E65" s="33">
        <v>51629.599999999999</v>
      </c>
      <c r="F65" s="34">
        <v>15719</v>
      </c>
      <c r="G65" s="34">
        <v>15293.8</v>
      </c>
      <c r="H65" s="52">
        <v>14542.7</v>
      </c>
      <c r="I65" s="34">
        <v>15545.72</v>
      </c>
      <c r="J65" s="35">
        <v>36014.1</v>
      </c>
      <c r="K65" s="34">
        <v>36621.93</v>
      </c>
    </row>
    <row r="66" spans="1:11" ht="15.75">
      <c r="A66" s="7"/>
      <c r="B66" s="5" t="s">
        <v>8</v>
      </c>
      <c r="C66" s="6" t="s">
        <v>9</v>
      </c>
      <c r="D66" s="23">
        <v>61099.4</v>
      </c>
      <c r="E66" s="23">
        <v>47558.3</v>
      </c>
      <c r="F66" s="23">
        <v>13794.3</v>
      </c>
      <c r="G66" s="23">
        <v>14229.8</v>
      </c>
      <c r="H66" s="36">
        <v>14115.7</v>
      </c>
      <c r="I66" s="23">
        <v>14732.13</v>
      </c>
      <c r="J66" s="36">
        <v>30845.9</v>
      </c>
      <c r="K66" s="23">
        <v>30703.71</v>
      </c>
    </row>
    <row r="67" spans="1:11" ht="15.75">
      <c r="A67" s="7"/>
      <c r="B67" s="5" t="s">
        <v>10</v>
      </c>
      <c r="C67" s="6" t="s">
        <v>9</v>
      </c>
      <c r="D67" s="23">
        <v>22493.5</v>
      </c>
      <c r="E67" s="23">
        <v>27583</v>
      </c>
      <c r="F67" s="23">
        <v>8035.5</v>
      </c>
      <c r="G67" s="23">
        <v>6763.2</v>
      </c>
      <c r="H67" s="36">
        <v>7818.8</v>
      </c>
      <c r="I67" s="23">
        <v>8400.94</v>
      </c>
      <c r="J67" s="36">
        <v>15954.3</v>
      </c>
      <c r="K67" s="23">
        <v>14876.24</v>
      </c>
    </row>
    <row r="68" spans="1:11" ht="15.75">
      <c r="A68" s="7"/>
      <c r="B68" s="5" t="s">
        <v>11</v>
      </c>
      <c r="C68" s="6" t="s">
        <v>12</v>
      </c>
      <c r="D68" s="23">
        <f>D67/D66*100</f>
        <v>36.814600470708385</v>
      </c>
      <c r="E68" s="23">
        <f>E67/E66*100</f>
        <v>57.998288416532972</v>
      </c>
      <c r="F68" s="23">
        <f t="shared" ref="F68:K68" si="12">F67/F66*100</f>
        <v>58.252321611100243</v>
      </c>
      <c r="G68" s="23">
        <f t="shared" si="12"/>
        <v>47.528426260383142</v>
      </c>
      <c r="H68" s="36">
        <f t="shared" si="12"/>
        <v>55.39080598199169</v>
      </c>
      <c r="I68" s="23">
        <f t="shared" si="12"/>
        <v>57.024612191176708</v>
      </c>
      <c r="J68" s="36">
        <f t="shared" si="12"/>
        <v>51.722595223352208</v>
      </c>
      <c r="K68" s="23">
        <f t="shared" si="12"/>
        <v>48.450952669889077</v>
      </c>
    </row>
    <row r="69" spans="1:11" ht="31.5">
      <c r="A69" s="17" t="s">
        <v>45</v>
      </c>
      <c r="B69" s="5" t="s">
        <v>42</v>
      </c>
      <c r="C69" s="6"/>
      <c r="D69" s="22"/>
      <c r="E69" s="13"/>
      <c r="F69" s="15"/>
      <c r="G69" s="15"/>
      <c r="H69" s="16"/>
      <c r="I69" s="15"/>
      <c r="J69" s="16"/>
      <c r="K69" s="15"/>
    </row>
    <row r="70" spans="1:11" ht="31.5">
      <c r="A70" s="17"/>
      <c r="B70" s="5" t="s">
        <v>92</v>
      </c>
      <c r="C70" s="6" t="s">
        <v>9</v>
      </c>
      <c r="D70" s="33">
        <v>37270.5</v>
      </c>
      <c r="E70" s="33">
        <v>27351.200000000001</v>
      </c>
      <c r="F70" s="34">
        <v>3893.9</v>
      </c>
      <c r="G70" s="34">
        <v>5047.8</v>
      </c>
      <c r="H70" s="35">
        <v>5021.8</v>
      </c>
      <c r="I70" s="34">
        <v>6404.6</v>
      </c>
      <c r="J70" s="35">
        <v>11238</v>
      </c>
      <c r="K70" s="34">
        <v>11819.51</v>
      </c>
    </row>
    <row r="71" spans="1:11" ht="15.75">
      <c r="A71" s="7"/>
      <c r="B71" s="5" t="s">
        <v>8</v>
      </c>
      <c r="C71" s="6" t="s">
        <v>9</v>
      </c>
      <c r="D71" s="23">
        <v>41223.4</v>
      </c>
      <c r="E71" s="24">
        <v>26754.2</v>
      </c>
      <c r="F71" s="24">
        <v>4356.2</v>
      </c>
      <c r="G71" s="24">
        <v>5092.1000000000004</v>
      </c>
      <c r="H71" s="24">
        <v>5089.1000000000004</v>
      </c>
      <c r="I71" s="25">
        <v>6541.35</v>
      </c>
      <c r="J71" s="25">
        <v>10958.6</v>
      </c>
      <c r="K71" s="25">
        <v>11691.3</v>
      </c>
    </row>
    <row r="72" spans="1:11" ht="15.75">
      <c r="A72" s="7"/>
      <c r="B72" s="5" t="s">
        <v>10</v>
      </c>
      <c r="C72" s="6" t="s">
        <v>9</v>
      </c>
      <c r="D72" s="23">
        <v>15800.8</v>
      </c>
      <c r="E72" s="24">
        <v>16260.9</v>
      </c>
      <c r="F72" s="24">
        <v>2345.5</v>
      </c>
      <c r="G72" s="24">
        <v>2133.5</v>
      </c>
      <c r="H72" s="24">
        <v>3347.3</v>
      </c>
      <c r="I72" s="25">
        <v>4032.28</v>
      </c>
      <c r="J72" s="25">
        <v>4918.8999999999996</v>
      </c>
      <c r="K72" s="25">
        <v>5917.29</v>
      </c>
    </row>
    <row r="73" spans="1:11" ht="15.75">
      <c r="A73" s="7"/>
      <c r="B73" s="5" t="s">
        <v>11</v>
      </c>
      <c r="C73" s="6" t="s">
        <v>12</v>
      </c>
      <c r="D73" s="23">
        <f>D72/D71*100</f>
        <v>38.329686537257963</v>
      </c>
      <c r="E73" s="23">
        <f>E72/E71*100</f>
        <v>60.778868364593222</v>
      </c>
      <c r="F73" s="23">
        <f t="shared" ref="F73:K73" si="13">F72/F71*100</f>
        <v>53.842798769569811</v>
      </c>
      <c r="G73" s="23">
        <f t="shared" si="13"/>
        <v>41.898234520139042</v>
      </c>
      <c r="H73" s="36">
        <f t="shared" si="13"/>
        <v>65.773908942642109</v>
      </c>
      <c r="I73" s="23">
        <f t="shared" si="13"/>
        <v>61.642933033700999</v>
      </c>
      <c r="J73" s="36">
        <f t="shared" si="13"/>
        <v>44.886208092274558</v>
      </c>
      <c r="K73" s="23">
        <f t="shared" si="13"/>
        <v>50.612763336840217</v>
      </c>
    </row>
    <row r="74" spans="1:11" ht="31.5">
      <c r="A74" s="17" t="s">
        <v>47</v>
      </c>
      <c r="B74" s="5" t="s">
        <v>79</v>
      </c>
      <c r="C74" s="6"/>
      <c r="D74" s="22"/>
      <c r="E74" s="13"/>
      <c r="F74" s="15"/>
      <c r="G74" s="15"/>
      <c r="H74" s="16"/>
      <c r="I74" s="15"/>
      <c r="J74" s="16"/>
      <c r="K74" s="15"/>
    </row>
    <row r="75" spans="1:11" ht="31.5">
      <c r="A75" s="17"/>
      <c r="B75" s="5" t="s">
        <v>92</v>
      </c>
      <c r="C75" s="6" t="s">
        <v>9</v>
      </c>
      <c r="D75" s="30">
        <v>19760.900000000001</v>
      </c>
      <c r="E75" s="30">
        <f t="shared" ref="E75:G75" si="14">E65-E70</f>
        <v>24278.399999999998</v>
      </c>
      <c r="F75" s="30">
        <v>11825.1</v>
      </c>
      <c r="G75" s="30">
        <f t="shared" si="14"/>
        <v>10246</v>
      </c>
      <c r="H75" s="30">
        <v>9672.2000000000007</v>
      </c>
      <c r="I75" s="30">
        <v>9141.1200000000008</v>
      </c>
      <c r="J75" s="30">
        <v>24776.1</v>
      </c>
      <c r="K75" s="30">
        <v>24802.42</v>
      </c>
    </row>
    <row r="76" spans="1:11" ht="18" customHeight="1">
      <c r="A76" s="7"/>
      <c r="B76" s="5" t="s">
        <v>8</v>
      </c>
      <c r="C76" s="6" t="s">
        <v>9</v>
      </c>
      <c r="D76" s="23">
        <v>19635</v>
      </c>
      <c r="E76" s="23">
        <f t="shared" ref="E76:K76" si="15">E66-E71</f>
        <v>20804.100000000002</v>
      </c>
      <c r="F76" s="23">
        <f t="shared" si="15"/>
        <v>9438.0999999999985</v>
      </c>
      <c r="G76" s="23">
        <f t="shared" si="15"/>
        <v>9137.6999999999989</v>
      </c>
      <c r="H76" s="23">
        <v>9026.6</v>
      </c>
      <c r="I76" s="23">
        <v>8190.8</v>
      </c>
      <c r="J76" s="23">
        <v>19887.3</v>
      </c>
      <c r="K76" s="23">
        <f t="shared" si="15"/>
        <v>19012.41</v>
      </c>
    </row>
    <row r="77" spans="1:11" ht="18" customHeight="1">
      <c r="A77" s="7"/>
      <c r="B77" s="5" t="s">
        <v>10</v>
      </c>
      <c r="C77" s="6" t="s">
        <v>9</v>
      </c>
      <c r="D77" s="23">
        <v>6683.3</v>
      </c>
      <c r="E77" s="23">
        <f t="shared" ref="E77:K77" si="16">E67-E72</f>
        <v>11322.1</v>
      </c>
      <c r="F77" s="23">
        <f t="shared" si="16"/>
        <v>5690</v>
      </c>
      <c r="G77" s="23">
        <f t="shared" si="16"/>
        <v>4629.7</v>
      </c>
      <c r="H77" s="23">
        <v>4471.5</v>
      </c>
      <c r="I77" s="23">
        <v>4065.3</v>
      </c>
      <c r="J77" s="23">
        <v>11035.4</v>
      </c>
      <c r="K77" s="23">
        <f t="shared" si="16"/>
        <v>8958.9500000000007</v>
      </c>
    </row>
    <row r="78" spans="1:11" ht="15.75">
      <c r="A78" s="7"/>
      <c r="B78" s="5" t="s">
        <v>11</v>
      </c>
      <c r="C78" s="6" t="s">
        <v>12</v>
      </c>
      <c r="D78" s="23">
        <f>D77/D76*100</f>
        <v>34.037687802393684</v>
      </c>
      <c r="E78" s="23">
        <f>E77/E76*100</f>
        <v>54.42244557563172</v>
      </c>
      <c r="F78" s="23">
        <f t="shared" ref="F78:K78" si="17">F77/F76*100</f>
        <v>60.287557877115105</v>
      </c>
      <c r="G78" s="23">
        <f t="shared" si="17"/>
        <v>50.665922496908408</v>
      </c>
      <c r="H78" s="36">
        <f t="shared" si="17"/>
        <v>49.536924201803558</v>
      </c>
      <c r="I78" s="23">
        <f t="shared" si="17"/>
        <v>49.632514528495385</v>
      </c>
      <c r="J78" s="36">
        <f t="shared" si="17"/>
        <v>55.489684371433022</v>
      </c>
      <c r="K78" s="23">
        <f t="shared" si="17"/>
        <v>47.121590582151349</v>
      </c>
    </row>
    <row r="79" spans="1:11" ht="31.5">
      <c r="A79" s="17" t="s">
        <v>48</v>
      </c>
      <c r="B79" s="5" t="s">
        <v>44</v>
      </c>
      <c r="C79" s="6"/>
      <c r="D79" s="22"/>
      <c r="E79" s="13"/>
      <c r="F79" s="15"/>
      <c r="G79" s="15"/>
      <c r="H79" s="16"/>
      <c r="I79" s="15"/>
      <c r="J79" s="16"/>
      <c r="K79" s="15"/>
    </row>
    <row r="80" spans="1:11" ht="31.5">
      <c r="A80" s="17"/>
      <c r="B80" s="5" t="s">
        <v>92</v>
      </c>
      <c r="C80" s="6" t="s">
        <v>9</v>
      </c>
      <c r="D80" s="37">
        <v>5271.9</v>
      </c>
      <c r="E80" s="37">
        <v>7138.5</v>
      </c>
      <c r="F80" s="37">
        <v>2006.7</v>
      </c>
      <c r="G80" s="37">
        <v>1619.4</v>
      </c>
      <c r="H80" s="35">
        <v>1575</v>
      </c>
      <c r="I80" s="34">
        <v>1078.52</v>
      </c>
      <c r="J80" s="35">
        <v>2440.1</v>
      </c>
      <c r="K80" s="34">
        <v>3210.9</v>
      </c>
    </row>
    <row r="81" spans="1:12" ht="15.75">
      <c r="A81" s="7"/>
      <c r="B81" s="5" t="s">
        <v>8</v>
      </c>
      <c r="C81" s="6" t="s">
        <v>9</v>
      </c>
      <c r="D81" s="23">
        <v>7186.2</v>
      </c>
      <c r="E81" s="23">
        <v>7397.8</v>
      </c>
      <c r="F81" s="23">
        <v>2299.8000000000002</v>
      </c>
      <c r="G81" s="23">
        <v>1659.7</v>
      </c>
      <c r="H81" s="36">
        <v>2374</v>
      </c>
      <c r="I81" s="23">
        <v>1396.8</v>
      </c>
      <c r="J81" s="36">
        <v>3563</v>
      </c>
      <c r="K81" s="23">
        <v>3387</v>
      </c>
    </row>
    <row r="82" spans="1:12" ht="15.75">
      <c r="A82" s="7"/>
      <c r="B82" s="5" t="s">
        <v>10</v>
      </c>
      <c r="C82" s="6" t="s">
        <v>9</v>
      </c>
      <c r="D82" s="23">
        <v>3215.6</v>
      </c>
      <c r="E82" s="23">
        <v>3969.7</v>
      </c>
      <c r="F82" s="23">
        <v>1237.4000000000001</v>
      </c>
      <c r="G82" s="23">
        <v>651.4</v>
      </c>
      <c r="H82" s="36">
        <v>781.8</v>
      </c>
      <c r="I82" s="23">
        <v>484.91</v>
      </c>
      <c r="J82" s="36">
        <v>1786</v>
      </c>
      <c r="K82" s="23">
        <v>1618</v>
      </c>
    </row>
    <row r="83" spans="1:12" ht="15.75">
      <c r="A83" s="7"/>
      <c r="B83" s="5" t="s">
        <v>11</v>
      </c>
      <c r="C83" s="6" t="s">
        <v>12</v>
      </c>
      <c r="D83" s="23">
        <f>D82/D81*100</f>
        <v>44.74687595669478</v>
      </c>
      <c r="E83" s="23">
        <f>E82/E81*100</f>
        <v>53.660547730406336</v>
      </c>
      <c r="F83" s="23">
        <f t="shared" ref="F83:K83" si="18">F82/F81*100</f>
        <v>53.804678667710235</v>
      </c>
      <c r="G83" s="23">
        <f t="shared" si="18"/>
        <v>39.248056877748986</v>
      </c>
      <c r="H83" s="36">
        <f t="shared" si="18"/>
        <v>32.931760741364783</v>
      </c>
      <c r="I83" s="23">
        <f t="shared" si="18"/>
        <v>34.715778923253154</v>
      </c>
      <c r="J83" s="36">
        <f t="shared" si="18"/>
        <v>50.126298063429701</v>
      </c>
      <c r="K83" s="23">
        <f t="shared" si="18"/>
        <v>47.770888692057866</v>
      </c>
    </row>
    <row r="84" spans="1:12" ht="15.75">
      <c r="A84" s="17" t="s">
        <v>80</v>
      </c>
      <c r="B84" s="5" t="s">
        <v>46</v>
      </c>
      <c r="C84" s="6"/>
      <c r="D84" s="33"/>
      <c r="E84" s="33"/>
      <c r="F84" s="34"/>
      <c r="G84" s="34"/>
      <c r="H84" s="16"/>
      <c r="I84" s="15"/>
      <c r="J84" s="16"/>
      <c r="K84" s="15"/>
    </row>
    <row r="85" spans="1:12" ht="31.5">
      <c r="A85" s="17"/>
      <c r="B85" s="5" t="s">
        <v>92</v>
      </c>
      <c r="C85" s="6" t="s">
        <v>9</v>
      </c>
      <c r="D85" s="33"/>
      <c r="E85" s="26"/>
      <c r="F85" s="27"/>
      <c r="G85" s="34"/>
      <c r="H85" s="28"/>
      <c r="I85" s="27"/>
      <c r="J85" s="28"/>
      <c r="K85" s="27"/>
    </row>
    <row r="86" spans="1:12" ht="15.75">
      <c r="A86" s="7"/>
      <c r="B86" s="5" t="s">
        <v>8</v>
      </c>
      <c r="C86" s="6" t="s">
        <v>9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</row>
    <row r="87" spans="1:12" ht="15.75">
      <c r="A87" s="7"/>
      <c r="B87" s="5" t="s">
        <v>10</v>
      </c>
      <c r="C87" s="6" t="s">
        <v>9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</row>
    <row r="88" spans="1:12" ht="15.75">
      <c r="A88" s="7"/>
      <c r="B88" s="5" t="s">
        <v>11</v>
      </c>
      <c r="C88" s="6" t="s">
        <v>12</v>
      </c>
      <c r="D88" s="30"/>
      <c r="E88" s="24"/>
      <c r="F88" s="24"/>
      <c r="G88" s="24"/>
      <c r="H88" s="25"/>
      <c r="I88" s="24"/>
      <c r="J88" s="25"/>
      <c r="K88" s="24"/>
    </row>
    <row r="89" spans="1:12" ht="31.5">
      <c r="A89" s="17" t="s">
        <v>81</v>
      </c>
      <c r="B89" s="5" t="s">
        <v>82</v>
      </c>
      <c r="C89" s="6"/>
      <c r="D89" s="22"/>
      <c r="E89" s="13"/>
      <c r="F89" s="15"/>
      <c r="G89" s="15"/>
      <c r="H89" s="16"/>
      <c r="I89" s="15"/>
      <c r="J89" s="16"/>
      <c r="K89" s="15"/>
    </row>
    <row r="90" spans="1:12" ht="31.5">
      <c r="A90" s="17"/>
      <c r="B90" s="5" t="s">
        <v>92</v>
      </c>
      <c r="C90" s="6" t="s">
        <v>9</v>
      </c>
      <c r="D90" s="42">
        <f>D80</f>
        <v>5271.9</v>
      </c>
      <c r="E90" s="26">
        <v>7138.5</v>
      </c>
      <c r="F90" s="27">
        <v>2006.7</v>
      </c>
      <c r="G90" s="27">
        <f>G80</f>
        <v>1619.4</v>
      </c>
      <c r="H90" s="27">
        <f>H80</f>
        <v>1575</v>
      </c>
      <c r="I90" s="27">
        <f t="shared" ref="I90:J90" si="19">I80</f>
        <v>1078.52</v>
      </c>
      <c r="J90" s="27">
        <f t="shared" si="19"/>
        <v>2440.1</v>
      </c>
      <c r="K90" s="27">
        <f>K80</f>
        <v>3210.9</v>
      </c>
      <c r="L90" s="43">
        <f>D90+E90+F90+G90+H90+I90+J90+K90</f>
        <v>24341.02</v>
      </c>
    </row>
    <row r="91" spans="1:12" ht="15.75">
      <c r="A91" s="7"/>
      <c r="B91" s="5" t="s">
        <v>8</v>
      </c>
      <c r="C91" s="6" t="s">
        <v>9</v>
      </c>
      <c r="D91" s="42">
        <f t="shared" ref="D91:D92" si="20">D81</f>
        <v>7186.2</v>
      </c>
      <c r="E91" s="24">
        <f>E81</f>
        <v>7397.8</v>
      </c>
      <c r="F91" s="24">
        <v>2299.8000000000002</v>
      </c>
      <c r="G91" s="27">
        <f t="shared" ref="G91:J93" si="21">G81</f>
        <v>1659.7</v>
      </c>
      <c r="H91" s="27">
        <f t="shared" si="21"/>
        <v>2374</v>
      </c>
      <c r="I91" s="27">
        <f t="shared" si="21"/>
        <v>1396.8</v>
      </c>
      <c r="J91" s="27">
        <f t="shared" si="21"/>
        <v>3563</v>
      </c>
      <c r="K91" s="24">
        <f t="shared" ref="K91" si="22">K81</f>
        <v>3387</v>
      </c>
      <c r="L91" s="43">
        <f t="shared" ref="L91:L92" si="23">D91+E91+F91+G91+H91+I91+J91+K91</f>
        <v>29264.3</v>
      </c>
    </row>
    <row r="92" spans="1:12" ht="15.75">
      <c r="A92" s="7"/>
      <c r="B92" s="5" t="s">
        <v>10</v>
      </c>
      <c r="C92" s="6" t="s">
        <v>9</v>
      </c>
      <c r="D92" s="42">
        <f t="shared" si="20"/>
        <v>3215.6</v>
      </c>
      <c r="E92" s="24">
        <f>E82</f>
        <v>3969.7</v>
      </c>
      <c r="F92" s="24">
        <v>1237.4000000000001</v>
      </c>
      <c r="G92" s="27">
        <f t="shared" si="21"/>
        <v>651.4</v>
      </c>
      <c r="H92" s="27">
        <f t="shared" si="21"/>
        <v>781.8</v>
      </c>
      <c r="I92" s="27">
        <f t="shared" si="21"/>
        <v>484.91</v>
      </c>
      <c r="J92" s="27">
        <f t="shared" si="21"/>
        <v>1786</v>
      </c>
      <c r="K92" s="24">
        <f>K82</f>
        <v>1618</v>
      </c>
      <c r="L92" s="43">
        <f t="shared" si="23"/>
        <v>13744.809999999998</v>
      </c>
    </row>
    <row r="93" spans="1:12" ht="15.75">
      <c r="A93" s="7"/>
      <c r="B93" s="5" t="s">
        <v>11</v>
      </c>
      <c r="C93" s="6" t="s">
        <v>12</v>
      </c>
      <c r="D93" s="23">
        <f>D92/D91*100</f>
        <v>44.74687595669478</v>
      </c>
      <c r="E93" s="24">
        <f>E92/E91*100</f>
        <v>53.660547730406336</v>
      </c>
      <c r="F93" s="24">
        <f t="shared" ref="F93:K93" si="24">F92/F91*100</f>
        <v>53.804678667710235</v>
      </c>
      <c r="G93" s="27">
        <f t="shared" si="21"/>
        <v>39.248056877748986</v>
      </c>
      <c r="H93" s="27">
        <f t="shared" si="21"/>
        <v>32.931760741364783</v>
      </c>
      <c r="I93" s="27">
        <f t="shared" si="21"/>
        <v>34.715778923253154</v>
      </c>
      <c r="J93" s="27">
        <f t="shared" si="21"/>
        <v>50.126298063429701</v>
      </c>
      <c r="K93" s="24">
        <f t="shared" si="24"/>
        <v>47.770888692057866</v>
      </c>
    </row>
    <row r="94" spans="1:12" ht="47.25">
      <c r="A94" s="17" t="s">
        <v>52</v>
      </c>
      <c r="B94" s="5" t="s">
        <v>83</v>
      </c>
      <c r="C94" s="6"/>
      <c r="D94" s="22"/>
      <c r="E94" s="13"/>
      <c r="F94" s="15"/>
      <c r="G94" s="15"/>
      <c r="H94" s="16"/>
      <c r="I94" s="15"/>
      <c r="J94" s="16"/>
      <c r="K94" s="15"/>
    </row>
    <row r="95" spans="1:12" ht="15.75">
      <c r="A95" s="7"/>
      <c r="B95" s="5" t="s">
        <v>49</v>
      </c>
      <c r="C95" s="6" t="s">
        <v>9</v>
      </c>
      <c r="D95" s="30"/>
      <c r="E95" s="24">
        <f>E96+E97</f>
        <v>0</v>
      </c>
      <c r="F95" s="24">
        <f t="shared" ref="F95:K95" si="25">F96+F97</f>
        <v>0</v>
      </c>
      <c r="G95" s="24">
        <f t="shared" si="25"/>
        <v>0</v>
      </c>
      <c r="H95" s="25">
        <f t="shared" si="25"/>
        <v>0</v>
      </c>
      <c r="I95" s="24">
        <f t="shared" si="25"/>
        <v>0</v>
      </c>
      <c r="J95" s="25">
        <f t="shared" si="25"/>
        <v>0</v>
      </c>
      <c r="K95" s="24">
        <f t="shared" si="25"/>
        <v>0</v>
      </c>
    </row>
    <row r="96" spans="1:12" ht="49.5" customHeight="1">
      <c r="A96" s="7"/>
      <c r="B96" s="5" t="s">
        <v>50</v>
      </c>
      <c r="C96" s="6" t="s">
        <v>9</v>
      </c>
      <c r="D96" s="22"/>
      <c r="E96" s="13"/>
      <c r="F96" s="15"/>
      <c r="G96" s="15"/>
      <c r="H96" s="16"/>
      <c r="I96" s="15"/>
      <c r="J96" s="16"/>
      <c r="K96" s="15"/>
    </row>
    <row r="97" spans="1:11" ht="15.75">
      <c r="A97" s="7"/>
      <c r="B97" s="5" t="s">
        <v>51</v>
      </c>
      <c r="C97" s="6" t="s">
        <v>9</v>
      </c>
      <c r="D97" s="22"/>
      <c r="E97" s="13"/>
      <c r="F97" s="15"/>
      <c r="G97" s="15"/>
      <c r="H97" s="16"/>
      <c r="I97" s="15"/>
      <c r="J97" s="16"/>
      <c r="K97" s="15"/>
    </row>
    <row r="98" spans="1:11" ht="31.5">
      <c r="A98" s="17" t="s">
        <v>55</v>
      </c>
      <c r="B98" s="5" t="s">
        <v>84</v>
      </c>
      <c r="C98" s="6"/>
      <c r="D98" s="22"/>
      <c r="E98" s="13"/>
      <c r="F98" s="15"/>
      <c r="G98" s="15"/>
      <c r="H98" s="16"/>
      <c r="I98" s="15"/>
      <c r="J98" s="16"/>
      <c r="K98" s="15"/>
    </row>
    <row r="99" spans="1:11" ht="15.75">
      <c r="A99" s="17"/>
      <c r="B99" s="5" t="s">
        <v>8</v>
      </c>
      <c r="C99" s="6" t="s">
        <v>9</v>
      </c>
      <c r="D99" s="22"/>
      <c r="E99" s="13"/>
      <c r="F99" s="15"/>
      <c r="G99" s="15"/>
      <c r="H99" s="16"/>
      <c r="I99" s="15"/>
      <c r="J99" s="16"/>
      <c r="K99" s="15"/>
    </row>
    <row r="100" spans="1:11" ht="15.75">
      <c r="A100" s="17"/>
      <c r="B100" s="5" t="s">
        <v>10</v>
      </c>
      <c r="C100" s="6" t="s">
        <v>9</v>
      </c>
      <c r="D100" s="22"/>
      <c r="E100" s="13"/>
      <c r="F100" s="15"/>
      <c r="G100" s="15"/>
      <c r="H100" s="16"/>
      <c r="I100" s="15"/>
      <c r="J100" s="16"/>
      <c r="K100" s="15"/>
    </row>
    <row r="101" spans="1:11" ht="47.25">
      <c r="A101" s="17" t="s">
        <v>58</v>
      </c>
      <c r="B101" s="5" t="s">
        <v>53</v>
      </c>
      <c r="C101" s="6"/>
      <c r="D101" s="22"/>
      <c r="E101" s="13"/>
      <c r="F101" s="15"/>
      <c r="G101" s="15"/>
      <c r="H101" s="16"/>
      <c r="I101" s="15"/>
      <c r="J101" s="16"/>
      <c r="K101" s="15"/>
    </row>
    <row r="102" spans="1:11" ht="15.75">
      <c r="A102" s="17"/>
      <c r="B102" s="5" t="s">
        <v>85</v>
      </c>
      <c r="C102" s="6"/>
      <c r="D102" s="30">
        <v>39</v>
      </c>
      <c r="E102" s="24">
        <v>28</v>
      </c>
      <c r="F102" s="31">
        <v>6</v>
      </c>
      <c r="G102" s="31">
        <v>7</v>
      </c>
      <c r="H102" s="32">
        <v>6.5</v>
      </c>
      <c r="I102" s="31">
        <v>8.5</v>
      </c>
      <c r="J102" s="32">
        <v>12</v>
      </c>
      <c r="K102" s="31">
        <v>13</v>
      </c>
    </row>
    <row r="103" spans="1:11" ht="15.75">
      <c r="A103" s="17"/>
      <c r="B103" s="5" t="s">
        <v>94</v>
      </c>
      <c r="C103" s="6"/>
      <c r="D103" s="30">
        <v>39</v>
      </c>
      <c r="E103" s="24">
        <v>29</v>
      </c>
      <c r="F103" s="31">
        <v>5</v>
      </c>
      <c r="G103" s="31">
        <v>7</v>
      </c>
      <c r="H103" s="32">
        <v>6.5</v>
      </c>
      <c r="I103" s="31">
        <v>8.5</v>
      </c>
      <c r="J103" s="32">
        <v>11.5</v>
      </c>
      <c r="K103" s="31">
        <v>13</v>
      </c>
    </row>
    <row r="104" spans="1:11" ht="15.75">
      <c r="A104" s="7"/>
      <c r="B104" s="5" t="s">
        <v>95</v>
      </c>
      <c r="C104" s="6" t="s">
        <v>54</v>
      </c>
      <c r="D104" s="30">
        <v>37</v>
      </c>
      <c r="E104" s="24">
        <v>29</v>
      </c>
      <c r="F104" s="24">
        <v>5.5</v>
      </c>
      <c r="G104" s="24">
        <v>7</v>
      </c>
      <c r="H104" s="24">
        <v>6.5</v>
      </c>
      <c r="I104" s="25">
        <v>8.5</v>
      </c>
      <c r="J104" s="25">
        <v>10.5</v>
      </c>
      <c r="K104" s="25">
        <v>13</v>
      </c>
    </row>
    <row r="105" spans="1:11" ht="15.75">
      <c r="A105" s="7"/>
      <c r="B105" s="5" t="s">
        <v>86</v>
      </c>
      <c r="C105" s="6" t="s">
        <v>54</v>
      </c>
      <c r="D105" s="30">
        <v>38</v>
      </c>
      <c r="E105" s="24">
        <v>28</v>
      </c>
      <c r="F105" s="24">
        <v>5.5</v>
      </c>
      <c r="G105" s="24">
        <v>7</v>
      </c>
      <c r="H105" s="24">
        <v>6.5</v>
      </c>
      <c r="I105" s="25">
        <v>8.5</v>
      </c>
      <c r="J105" s="25">
        <v>10.5</v>
      </c>
      <c r="K105" s="25">
        <v>13</v>
      </c>
    </row>
    <row r="106" spans="1:11" ht="47.25">
      <c r="A106" s="17" t="s">
        <v>87</v>
      </c>
      <c r="B106" s="5" t="s">
        <v>56</v>
      </c>
      <c r="C106" s="6"/>
      <c r="D106" s="22"/>
      <c r="E106" s="13"/>
      <c r="F106" s="13"/>
      <c r="G106" s="13"/>
      <c r="H106" s="13"/>
      <c r="I106" s="14"/>
      <c r="J106" s="14"/>
      <c r="K106" s="14"/>
    </row>
    <row r="107" spans="1:11" ht="15.75">
      <c r="A107" s="17"/>
      <c r="B107" s="5" t="s">
        <v>85</v>
      </c>
      <c r="C107" s="6" t="s">
        <v>54</v>
      </c>
      <c r="D107" s="30">
        <v>41.5</v>
      </c>
      <c r="E107" s="24">
        <v>46</v>
      </c>
      <c r="F107" s="24">
        <v>19.5</v>
      </c>
      <c r="G107" s="24">
        <f>15+0.5</f>
        <v>15.5</v>
      </c>
      <c r="H107" s="24">
        <v>17</v>
      </c>
      <c r="I107" s="25">
        <v>16</v>
      </c>
      <c r="J107" s="51">
        <v>51.75</v>
      </c>
      <c r="K107" s="25">
        <v>67.75</v>
      </c>
    </row>
    <row r="108" spans="1:11" ht="15.75">
      <c r="A108" s="17"/>
      <c r="B108" s="5" t="s">
        <v>94</v>
      </c>
      <c r="C108" s="6" t="s">
        <v>54</v>
      </c>
      <c r="D108" s="30">
        <v>41.5</v>
      </c>
      <c r="E108" s="54">
        <v>45.5</v>
      </c>
      <c r="F108" s="24">
        <v>20</v>
      </c>
      <c r="G108" s="24">
        <f>7+15+0.5</f>
        <v>22.5</v>
      </c>
      <c r="H108" s="24">
        <v>17</v>
      </c>
      <c r="I108" s="25">
        <v>16</v>
      </c>
      <c r="J108" s="51">
        <v>52.75</v>
      </c>
      <c r="K108" s="25">
        <v>66.75</v>
      </c>
    </row>
    <row r="109" spans="1:11" ht="15.75">
      <c r="A109" s="7"/>
      <c r="B109" s="5" t="s">
        <v>95</v>
      </c>
      <c r="C109" s="6" t="s">
        <v>54</v>
      </c>
      <c r="D109" s="30">
        <v>41.5</v>
      </c>
      <c r="E109" s="24">
        <v>46</v>
      </c>
      <c r="F109" s="24">
        <v>19.5</v>
      </c>
      <c r="G109" s="24">
        <v>23</v>
      </c>
      <c r="H109" s="24">
        <v>17</v>
      </c>
      <c r="I109" s="25">
        <v>16</v>
      </c>
      <c r="J109" s="44">
        <v>52.8</v>
      </c>
      <c r="K109" s="25">
        <v>67.5</v>
      </c>
    </row>
    <row r="110" spans="1:11" ht="15.75">
      <c r="A110" s="7"/>
      <c r="B110" s="5" t="s">
        <v>86</v>
      </c>
      <c r="C110" s="6" t="s">
        <v>54</v>
      </c>
      <c r="D110" s="30">
        <v>41.5</v>
      </c>
      <c r="E110" s="24">
        <v>46</v>
      </c>
      <c r="F110" s="24">
        <v>17</v>
      </c>
      <c r="G110" s="24">
        <v>23</v>
      </c>
      <c r="H110" s="24">
        <v>17</v>
      </c>
      <c r="I110" s="25">
        <v>16</v>
      </c>
      <c r="J110" s="44">
        <v>52.8</v>
      </c>
      <c r="K110" s="25">
        <v>59</v>
      </c>
    </row>
    <row r="111" spans="1:11" ht="47.25">
      <c r="A111" s="17" t="s">
        <v>88</v>
      </c>
      <c r="B111" s="5" t="s">
        <v>57</v>
      </c>
      <c r="C111" s="6"/>
      <c r="D111" s="22"/>
      <c r="E111" s="24"/>
      <c r="F111" s="24"/>
      <c r="G111" s="24"/>
      <c r="H111" s="24"/>
      <c r="I111" s="25"/>
      <c r="J111" s="25"/>
      <c r="K111" s="25"/>
    </row>
    <row r="112" spans="1:11" ht="15.75">
      <c r="A112" s="17"/>
      <c r="B112" s="5" t="s">
        <v>85</v>
      </c>
      <c r="C112" s="6" t="s">
        <v>54</v>
      </c>
      <c r="D112" s="50">
        <v>33</v>
      </c>
      <c r="E112" s="24">
        <v>44</v>
      </c>
      <c r="F112" s="24">
        <v>20</v>
      </c>
      <c r="G112" s="24">
        <f>15+1</f>
        <v>16</v>
      </c>
      <c r="H112" s="24">
        <v>16</v>
      </c>
      <c r="I112" s="25">
        <v>18</v>
      </c>
      <c r="J112" s="25">
        <v>54.9</v>
      </c>
      <c r="K112" s="25">
        <v>58</v>
      </c>
    </row>
    <row r="113" spans="1:11" ht="15.75">
      <c r="A113" s="17"/>
      <c r="B113" s="5" t="s">
        <v>94</v>
      </c>
      <c r="C113" s="6" t="s">
        <v>54</v>
      </c>
      <c r="D113" s="30">
        <v>36</v>
      </c>
      <c r="E113" s="24">
        <v>46</v>
      </c>
      <c r="F113" s="24">
        <f>6+11+3</f>
        <v>20</v>
      </c>
      <c r="G113" s="24">
        <f>7+14+1</f>
        <v>22</v>
      </c>
      <c r="H113" s="24">
        <f>5+11</f>
        <v>16</v>
      </c>
      <c r="I113" s="25">
        <v>18</v>
      </c>
      <c r="J113" s="25">
        <v>58</v>
      </c>
      <c r="K113" s="25">
        <v>59</v>
      </c>
    </row>
    <row r="114" spans="1:11" ht="15.75">
      <c r="A114" s="7"/>
      <c r="B114" s="5" t="s">
        <v>95</v>
      </c>
      <c r="C114" s="6" t="s">
        <v>54</v>
      </c>
      <c r="D114" s="30">
        <v>34</v>
      </c>
      <c r="E114" s="24">
        <v>46</v>
      </c>
      <c r="F114" s="25">
        <v>20</v>
      </c>
      <c r="G114" s="24">
        <v>23</v>
      </c>
      <c r="H114" s="25">
        <v>16</v>
      </c>
      <c r="I114" s="25">
        <v>18</v>
      </c>
      <c r="J114" s="25">
        <v>58</v>
      </c>
      <c r="K114" s="25">
        <v>59</v>
      </c>
    </row>
    <row r="115" spans="1:11" ht="15.75">
      <c r="A115" s="7"/>
      <c r="B115" s="5" t="s">
        <v>86</v>
      </c>
      <c r="C115" s="6" t="s">
        <v>54</v>
      </c>
      <c r="D115" s="30">
        <v>35</v>
      </c>
      <c r="E115" s="24">
        <v>46</v>
      </c>
      <c r="F115" s="25">
        <v>20</v>
      </c>
      <c r="G115" s="24">
        <v>23</v>
      </c>
      <c r="H115" s="25">
        <v>15</v>
      </c>
      <c r="I115" s="25">
        <v>18</v>
      </c>
      <c r="J115" s="25">
        <v>58</v>
      </c>
      <c r="K115" s="25">
        <v>55</v>
      </c>
    </row>
    <row r="116" spans="1:11" ht="19.5" customHeight="1">
      <c r="A116" s="7" t="s">
        <v>58</v>
      </c>
      <c r="B116" s="5" t="s">
        <v>59</v>
      </c>
      <c r="C116" s="6"/>
      <c r="D116" s="22"/>
      <c r="E116" s="13"/>
      <c r="F116" s="15"/>
      <c r="G116" s="15"/>
      <c r="H116" s="16"/>
      <c r="I116" s="15"/>
      <c r="J116" s="16"/>
      <c r="K116" s="15"/>
    </row>
    <row r="117" spans="1:11" ht="15.75">
      <c r="A117" s="7"/>
      <c r="B117" s="5" t="s">
        <v>49</v>
      </c>
      <c r="C117" s="6" t="s">
        <v>60</v>
      </c>
      <c r="D117" s="30">
        <f>D118</f>
        <v>2</v>
      </c>
      <c r="E117" s="38">
        <f>E118+E119+E120</f>
        <v>5</v>
      </c>
      <c r="F117" s="38">
        <f t="shared" ref="F117:K117" si="26">F118+F119+F120</f>
        <v>3</v>
      </c>
      <c r="G117" s="38">
        <f t="shared" si="26"/>
        <v>3</v>
      </c>
      <c r="H117" s="40">
        <f t="shared" si="26"/>
        <v>4</v>
      </c>
      <c r="I117" s="38">
        <f t="shared" si="26"/>
        <v>3</v>
      </c>
      <c r="J117" s="40">
        <f t="shared" si="26"/>
        <v>3</v>
      </c>
      <c r="K117" s="38">
        <f t="shared" si="26"/>
        <v>4</v>
      </c>
    </row>
    <row r="118" spans="1:11" ht="15.75">
      <c r="A118" s="7"/>
      <c r="B118" s="5" t="s">
        <v>61</v>
      </c>
      <c r="C118" s="6" t="s">
        <v>60</v>
      </c>
      <c r="D118" s="30">
        <v>2</v>
      </c>
      <c r="E118" s="38">
        <v>5</v>
      </c>
      <c r="F118" s="39">
        <v>3</v>
      </c>
      <c r="G118" s="39">
        <v>3</v>
      </c>
      <c r="H118" s="41">
        <v>4</v>
      </c>
      <c r="I118" s="39">
        <v>3</v>
      </c>
      <c r="J118" s="41">
        <v>3</v>
      </c>
      <c r="K118" s="39">
        <v>3</v>
      </c>
    </row>
    <row r="119" spans="1:11" ht="15.75">
      <c r="A119" s="7"/>
      <c r="B119" s="5" t="s">
        <v>62</v>
      </c>
      <c r="C119" s="6" t="s">
        <v>60</v>
      </c>
      <c r="D119" s="22"/>
      <c r="E119" s="19"/>
      <c r="F119" s="20"/>
      <c r="G119" s="20"/>
      <c r="H119" s="21"/>
      <c r="I119" s="20"/>
      <c r="J119" s="21"/>
      <c r="K119" s="39">
        <v>0</v>
      </c>
    </row>
    <row r="120" spans="1:11" ht="15.75">
      <c r="A120" s="7"/>
      <c r="B120" s="5" t="s">
        <v>63</v>
      </c>
      <c r="C120" s="6" t="s">
        <v>60</v>
      </c>
      <c r="D120" s="22"/>
      <c r="E120" s="19"/>
      <c r="F120" s="20"/>
      <c r="G120" s="20"/>
      <c r="H120" s="21"/>
      <c r="I120" s="20"/>
      <c r="J120" s="21"/>
      <c r="K120" s="39">
        <v>1</v>
      </c>
    </row>
    <row r="121" spans="1:11" ht="15.75">
      <c r="A121" s="4" t="s">
        <v>64</v>
      </c>
    </row>
    <row r="122" spans="1:11" ht="15.75">
      <c r="A122" s="4"/>
    </row>
  </sheetData>
  <mergeCells count="21">
    <mergeCell ref="J1:K1"/>
    <mergeCell ref="H2:K2"/>
    <mergeCell ref="H3:K3"/>
    <mergeCell ref="H4:K4"/>
    <mergeCell ref="A6:K6"/>
    <mergeCell ref="A14:A15"/>
    <mergeCell ref="K14:K15"/>
    <mergeCell ref="A9:K9"/>
    <mergeCell ref="A8:K8"/>
    <mergeCell ref="A7:K7"/>
    <mergeCell ref="A10:K10"/>
    <mergeCell ref="F14:F15"/>
    <mergeCell ref="A11:E11"/>
    <mergeCell ref="G14:G15"/>
    <mergeCell ref="H14:H15"/>
    <mergeCell ref="I14:I15"/>
    <mergeCell ref="J14:J15"/>
    <mergeCell ref="B14:B15"/>
    <mergeCell ref="C14:C15"/>
    <mergeCell ref="E14:E15"/>
    <mergeCell ref="D14:D15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2016-03-22T04:14:24Z</dcterms:modified>
</cp:coreProperties>
</file>